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1" Type="http://schemas.openxmlformats.org/officeDocument/2006/relationships/officeDocument" Target="xl/workbook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7" lowestEdited="7" rupBuild="29822"/>
  <workbookPr codeName="ThisWorkbook" defaultThemeVersion="124226"/>
  <bookViews>
    <workbookView xWindow="28680" yWindow="-120" windowWidth="29040" windowHeight="15720"/>
  </bookViews>
  <sheets>
    <sheet name="Fire Service" sheetId="21" r:id="rId1"/>
    <sheet name="Lookup" sheetId="22" r:id="rId2" state="hidden"/>
  </sheets>
  <definedNames>
    <definedName name="_NC1" comment="">Lookup!$E$15</definedName>
    <definedName name="_NC2" comment="">Lookup!$E$16</definedName>
    <definedName name="_NC3" comment="">Lookup!$E$17</definedName>
    <definedName name="_NC4" comment="">Lookup!$E$18</definedName>
    <definedName name="_XB1" comment="">Lookup!$J$13</definedName>
    <definedName name="_XB2" comment="">Lookup!$J$14</definedName>
    <definedName name="_XB3" comment="">Lookup!$J$15</definedName>
    <definedName name="_XB4" comment="">Lookup!$J$16</definedName>
    <definedName name="_XB5" comment="">Lookup!$J$17</definedName>
    <definedName name="_XB6" comment="">Lookup!$J$18</definedName>
    <definedName name="_XC1" comment="">Lookup!$G$15</definedName>
    <definedName name="_XC2" comment="">Lookup!$G$16</definedName>
    <definedName name="_XC3" comment="">Lookup!$G$17</definedName>
    <definedName name="_XC4" comment="">Lookup!$G$18</definedName>
    <definedName name="PenEr" comment="">Lookup!$E$7</definedName>
    <definedName name="PenEr1" comment="">Lookup!$E$8</definedName>
    <definedName name="PenEr2" comment="">Lookup!$E$9</definedName>
    <definedName name="_xlnm.Print_Titles" comment="" localSheetId="0">'Fire Service'!#REF!</definedName>
    <definedName name="XER" comment="">Lookup!$G$20</definedName>
  </definedNames>
  <calcPr fullPrecision="1"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<sst xmlns="http://schemas.openxmlformats.org/spreadsheetml/2006/main" uniqueCount="58" count="85">
  <si>
    <t>Fire Service Salaries from 1 July 2025</t>
  </si>
  <si>
    <t>NI and Pension Costs</t>
  </si>
  <si>
    <r>
      <t>NOT</t>
    </r>
    <r>
      <rPr>
        <sz val="10"/>
        <rFont val="Arial"/>
        <family val="2"/>
        <charset val="0"/>
      </rPr>
      <t xml:space="preserve"> Paying Pension Conts</t>
    </r>
  </si>
  <si>
    <r>
      <t>Paying</t>
    </r>
    <r>
      <rPr>
        <sz val="10"/>
        <rFont val="Arial"/>
        <family val="2"/>
        <charset val="0"/>
      </rPr>
      <t xml:space="preserve"> 1992 Pension Scheme</t>
    </r>
  </si>
  <si>
    <r>
      <t>Paying</t>
    </r>
    <r>
      <rPr>
        <sz val="10"/>
        <rFont val="Arial"/>
        <family val="2"/>
        <charset val="0"/>
      </rPr>
      <t xml:space="preserve"> 2006 Pension Scheme</t>
    </r>
  </si>
  <si>
    <r>
      <t>Paying</t>
    </r>
    <r>
      <rPr>
        <sz val="10"/>
        <rFont val="Arial"/>
        <family val="2"/>
        <charset val="0"/>
      </rPr>
      <t xml:space="preserve"> 2015 Pension Scheme</t>
    </r>
  </si>
  <si>
    <t>Spinal Point</t>
  </si>
  <si>
    <t>Salary</t>
  </si>
  <si>
    <t>Hourly Rate</t>
  </si>
  <si>
    <t>Grades</t>
  </si>
  <si>
    <r>
      <t>NI Costs</t>
    </r>
    <r>
      <rPr>
        <i/>
        <sz val="10"/>
        <rFont val="Arial"/>
        <family val="2"/>
        <charset val="0"/>
      </rPr>
      <t xml:space="preserve">  eg "A" rate</t>
    </r>
  </si>
  <si>
    <t>Total Salary Costs</t>
  </si>
  <si>
    <t>Pension</t>
  </si>
  <si>
    <t>Total On costs</t>
  </si>
  <si>
    <t>Development</t>
  </si>
  <si>
    <t>Firefighter</t>
  </si>
  <si>
    <t>Competent</t>
  </si>
  <si>
    <t>Crew Manager</t>
  </si>
  <si>
    <t>Watch Manager</t>
  </si>
  <si>
    <t>Competent A</t>
  </si>
  <si>
    <t>Competent B</t>
  </si>
  <si>
    <t>Station Manager</t>
  </si>
  <si>
    <t>Group Manager</t>
  </si>
  <si>
    <t>Area Manager</t>
  </si>
  <si>
    <t>Firefighter RTD</t>
  </si>
  <si>
    <t>Crew Manager RTD</t>
  </si>
  <si>
    <t>Watch Manager RTD</t>
  </si>
  <si>
    <t>Values and Percentages Specific for 2024-25</t>
  </si>
  <si>
    <t>SCC Employers costs (1992 Scheme)</t>
  </si>
  <si>
    <t>PenEr</t>
  </si>
  <si>
    <t>SCC Employers costs (2006 Scheme)</t>
  </si>
  <si>
    <t>PenEr1</t>
  </si>
  <si>
    <t>SCC Employers costs (2015 Scheme)</t>
  </si>
  <si>
    <t>PenEr2</t>
  </si>
  <si>
    <t>National Insurance</t>
  </si>
  <si>
    <r>
      <t>Non</t>
    </r>
    <r>
      <rPr>
        <sz val="10"/>
        <rFont val="Arial"/>
        <family val="2"/>
        <charset val="0"/>
      </rPr>
      <t xml:space="preserve"> </t>
    </r>
    <r>
      <rPr>
        <i/>
        <sz val="10"/>
        <rFont val="Arial"/>
        <family val="2"/>
        <charset val="0"/>
      </rPr>
      <t>Contracted Out</t>
    </r>
  </si>
  <si>
    <t xml:space="preserve">Bandings:  from . . . </t>
  </si>
  <si>
    <t>to LEL</t>
  </si>
  <si>
    <t>xb1</t>
  </si>
  <si>
    <t>LEL to PT</t>
  </si>
  <si>
    <t>xb2</t>
  </si>
  <si>
    <t>PT to ST</t>
  </si>
  <si>
    <t>nc1</t>
  </si>
  <si>
    <t>xc1</t>
  </si>
  <si>
    <t>xb3</t>
  </si>
  <si>
    <t>ST to UEL</t>
  </si>
  <si>
    <t>nc2</t>
  </si>
  <si>
    <t>xc2</t>
  </si>
  <si>
    <t>xb4</t>
  </si>
  <si>
    <t>UAP to UST</t>
  </si>
  <si>
    <t>nc3</t>
  </si>
  <si>
    <t>xc3</t>
  </si>
  <si>
    <t>xb5</t>
  </si>
  <si>
    <t>above UEL</t>
  </si>
  <si>
    <t>nc4</t>
  </si>
  <si>
    <t>xc4</t>
  </si>
  <si>
    <t>xb6</t>
  </si>
  <si>
    <t>XER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</si>
</sst>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3">
    <numFmt numFmtId="44" formatCode="_-&quot;£&quot;* #,##0.00_-;\-&quot;£&quot;* #,##0.00_-;_-&quot;£&quot;* &quot;-&quot;??_-;_-@_-"/>
    <numFmt numFmtId="164" formatCode="&quot;£&quot;#,##0.00"/>
    <numFmt numFmtId="165" formatCode="0.0%"/>
  </numFmts>
  <fonts count="12">
    <font>
      <sz val="10"/>
      <name val="Arial"/>
      <charset val="0"/>
    </font>
    <font>
      <b/>
      <sz val="10"/>
      <name val="Arial"/>
      <family val="2"/>
      <charset val="0"/>
    </font>
    <font>
      <b/>
      <u val="single"/>
      <sz val="10"/>
      <name val="Arial"/>
      <family val="2"/>
      <charset val="0"/>
    </font>
    <font>
      <sz val="10"/>
      <name val="Arial"/>
      <family val="2"/>
      <charset val="0"/>
    </font>
    <font>
      <sz val="10"/>
      <name val="Arial"/>
      <charset val="0"/>
    </font>
    <font>
      <i/>
      <sz val="10"/>
      <name val="Arial"/>
      <family val="2"/>
      <charset val="0"/>
    </font>
    <font>
      <b/>
      <u val="single"/>
      <sz val="12"/>
      <name val="Arial"/>
      <family val="2"/>
      <charset val="0"/>
    </font>
    <font>
      <b/>
      <i/>
      <u val="single"/>
      <sz val="10"/>
      <name val="Arial"/>
      <family val="2"/>
      <charset val="0"/>
    </font>
    <font>
      <b/>
      <i/>
      <sz val="10"/>
      <name val="Arial"/>
      <family val="2"/>
      <charset val="0"/>
    </font>
    <font>
      <sz val="10"/>
      <name val="Arial Narrow"/>
      <family val="2"/>
      <charset val="0"/>
    </font>
    <font>
      <sz val="10"/>
      <color indexed="9"/>
      <name val="Arial Narrow"/>
      <family val="2"/>
      <charset val="0"/>
    </font>
    <font>
      <sz val="8"/>
      <color indexed="9"/>
      <name val="Arial Narrow"/>
      <family val="2"/>
      <charset val="0"/>
    </font>
  </fonts>
  <fills count="11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  <bgColor indexed="64"/>
      </patternFill>
    </fill>
  </fills>
  <borders count="25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22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/>
      <right/>
      <top/>
      <bottom style="thin">
        <color indexed="22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theme="0" tint="-0.249946592608417"/>
      </left>
      <right style="thin">
        <color theme="0" tint="-0.249946592608417"/>
      </right>
      <top style="thin">
        <color theme="0" tint="-0.249946592608417"/>
      </top>
      <bottom style="thin">
        <color indexed="64"/>
      </bottom>
      <diagonal/>
    </border>
    <border>
      <left style="thin">
        <color theme="0" tint="-0.249946592608417"/>
      </left>
      <right style="thin">
        <color theme="0" tint="-0.249946592608417"/>
      </right>
      <top style="thin">
        <color indexed="64"/>
      </top>
      <bottom style="thin">
        <color theme="0" tint="-0.249946592608417"/>
      </bottom>
      <diagonal/>
    </border>
    <border>
      <left style="thin">
        <color theme="0" tint="-0.249946592608417"/>
      </left>
      <right style="thin">
        <color theme="0" tint="-0.249946592608417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"/>
      </left>
      <right style="thin">
        <color theme="0" tint="-0.249946592608417"/>
      </right>
      <top/>
      <bottom/>
      <diagonal/>
    </border>
  </borders>
  <cellStyleXfs count="79">
    <xf numFmtId="0" fontId="0" fillId="0" borderId="0"/>
    <xf numFmtId="44" fontId="0" fillId="0" borderId="0" applyAlignment="0" applyBorder="0" applyFont="0" applyFill="0" applyProtection="0"/>
  </cellStyleXfs>
  <cellXfs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2" fontId="0" fillId="0" borderId="1" xfId="0" applyAlignment="1" applyBorder="1" applyNumberFormat="1">
      <alignment horizontal="center"/>
    </xf>
    <xf numFmtId="0" fontId="1" fillId="0" borderId="0" xfId="0" applyAlignment="1" applyFont="1">
      <alignment horizontal="left"/>
    </xf>
    <xf numFmtId="0" fontId="1" fillId="0" borderId="0" xfId="0" applyAlignment="1" applyFont="1">
      <alignment horizontal="left" wrapText="1"/>
    </xf>
    <xf numFmtId="0" fontId="1" fillId="2" borderId="2" xfId="0" applyAlignment="1" applyBorder="1" applyFont="1" applyFill="1">
      <alignment horizontal="center" vertical="top" wrapText="1"/>
    </xf>
    <xf numFmtId="0" fontId="0" fillId="0" borderId="3" xfId="0" applyAlignment="1" applyBorder="1">
      <alignment horizontal="center" vertical="top"/>
    </xf>
    <xf numFmtId="17" fontId="1" fillId="2" borderId="2" xfId="0" applyAlignment="1" applyBorder="1" applyFont="1" applyNumberFormat="1" applyFill="1">
      <alignment horizontal="center" vertical="top" wrapText="1"/>
    </xf>
    <xf numFmtId="0" fontId="0" fillId="0" borderId="3" xfId="0" applyBorder="1"/>
    <xf numFmtId="0" fontId="2" fillId="2" borderId="2" xfId="0" applyAlignment="1" applyBorder="1" applyFont="1" applyFill="1">
      <alignment horizontal="center" vertical="top" wrapText="1"/>
    </xf>
    <xf numFmtId="0" fontId="3" fillId="0" borderId="0" xfId="0" applyAlignment="1" applyFont="1">
      <alignment horizontal="center" wrapText="1"/>
    </xf>
    <xf numFmtId="0" fontId="3" fillId="0" borderId="0" xfId="0" applyAlignment="1" applyFont="1">
      <alignment wrapText="1"/>
    </xf>
    <xf numFmtId="2" fontId="0" fillId="0" borderId="0" xfId="0" applyAlignment="1" applyNumberFormat="1">
      <alignment horizontal="center"/>
    </xf>
    <xf numFmtId="0" fontId="0" fillId="3" borderId="4" xfId="0" applyBorder="1" applyFill="1"/>
    <xf numFmtId="0" fontId="0" fillId="3" borderId="5" xfId="0" applyBorder="1" applyFill="1"/>
    <xf numFmtId="0" fontId="0" fillId="3" borderId="6" xfId="0" applyBorder="1" applyFill="1"/>
    <xf numFmtId="0" fontId="0" fillId="3" borderId="7" xfId="0" applyBorder="1" applyFill="1"/>
    <xf numFmtId="0" fontId="6" fillId="3" borderId="0" xfId="0" applyFont="1" applyFill="1"/>
    <xf numFmtId="0" fontId="0" fillId="3" borderId="0" xfId="0" applyFill="1"/>
    <xf numFmtId="0" fontId="0" fillId="3" borderId="8" xfId="0" applyBorder="1" applyFill="1"/>
    <xf numFmtId="165" fontId="0" fillId="3" borderId="0" xfId="0" applyAlignment="1" applyNumberFormat="1" applyFill="1">
      <alignment horizontal="center"/>
    </xf>
    <xf numFmtId="0" fontId="6" fillId="3" borderId="0" xfId="0" applyAlignment="1" applyFont="1" applyFill="1">
      <alignment vertical="top"/>
    </xf>
    <xf numFmtId="0" fontId="0" fillId="3" borderId="9" xfId="0" applyBorder="1" applyFill="1"/>
    <xf numFmtId="164" fontId="0" fillId="3" borderId="0" xfId="0" applyNumberFormat="1" applyFill="1"/>
    <xf numFmtId="0" fontId="5" fillId="3" borderId="0" xfId="0" applyFont="1" applyFill="1"/>
    <xf numFmtId="164" fontId="0" fillId="3" borderId="0" xfId="0" applyAlignment="1" applyNumberFormat="1" applyFill="1">
      <alignment horizontal="center"/>
    </xf>
    <xf numFmtId="0" fontId="0" fillId="3" borderId="10" xfId="0" applyBorder="1" applyFill="1"/>
    <xf numFmtId="0" fontId="0" fillId="3" borderId="11" xfId="0" applyBorder="1" applyFill="1"/>
    <xf numFmtId="0" fontId="0" fillId="3" borderId="12" xfId="0" applyBorder="1" applyFill="1"/>
    <xf numFmtId="3" fontId="3" fillId="0" borderId="1" xfId="0" applyAlignment="1" applyBorder="1" applyFont="1" applyNumberFormat="1">
      <alignment horizontal="right" wrapText="1"/>
    </xf>
    <xf numFmtId="3" fontId="3" fillId="0" borderId="1" xfId="0" applyAlignment="1" applyBorder="1" applyFont="1" applyNumberFormat="1">
      <alignment horizontal="right"/>
    </xf>
    <xf numFmtId="3" fontId="0" fillId="0" borderId="13" xfId="0" applyAlignment="1" applyBorder="1" applyNumberFormat="1">
      <alignment horizontal="right"/>
    </xf>
    <xf numFmtId="0" fontId="9" fillId="3" borderId="8" xfId="0" applyBorder="1" applyFont="1" applyFill="1"/>
    <xf numFmtId="0" fontId="9" fillId="3" borderId="0" xfId="0" applyFont="1" applyFill="1"/>
    <xf numFmtId="0" fontId="10" fillId="3" borderId="8" xfId="0" applyAlignment="1" applyBorder="1" applyFont="1" applyFill="1">
      <alignment horizontal="center"/>
    </xf>
    <xf numFmtId="0" fontId="11" fillId="3" borderId="0" xfId="0" applyFont="1" applyFill="1"/>
    <xf numFmtId="0" fontId="3" fillId="0" borderId="0" xfId="0" applyAlignment="1" applyFont="1">
      <alignment horizontal="center" vertical="center" wrapText="1"/>
    </xf>
    <xf numFmtId="0" fontId="3" fillId="3" borderId="0" xfId="0" applyFont="1" applyFill="1"/>
    <xf numFmtId="165" fontId="0" fillId="4" borderId="0" xfId="0" applyAlignment="1" applyNumberFormat="1" applyFill="1">
      <alignment horizontal="center"/>
    </xf>
    <xf numFmtId="0" fontId="10" fillId="4" borderId="0" xfId="0" applyFont="1" applyFill="1"/>
    <xf numFmtId="0" fontId="0" fillId="4" borderId="0" xfId="0" applyFill="1"/>
    <xf numFmtId="0" fontId="7" fillId="4" borderId="14" xfId="0" applyAlignment="1" applyBorder="1" applyFont="1" applyFill="1">
      <alignment horizontal="center" wrapText="1"/>
    </xf>
    <xf numFmtId="0" fontId="9" fillId="4" borderId="14" xfId="0" applyBorder="1" applyFont="1" applyFill="1"/>
    <xf numFmtId="0" fontId="5" fillId="4" borderId="14" xfId="0" applyAlignment="1" applyBorder="1" applyFont="1" applyFill="1">
      <alignment horizontal="center" wrapText="1"/>
    </xf>
    <xf numFmtId="0" fontId="9" fillId="4" borderId="0" xfId="0" applyFont="1" applyFill="1"/>
    <xf numFmtId="164" fontId="0" fillId="4" borderId="0" xfId="0" applyNumberFormat="1" applyFill="1"/>
    <xf numFmtId="3" fontId="0" fillId="5" borderId="1" xfId="0" applyAlignment="1" applyBorder="1" applyNumberFormat="1" applyFill="1">
      <alignment horizontal="right"/>
    </xf>
    <xf numFmtId="44" fontId="0" fillId="0" borderId="0" xfId="1" applyFont="1" applyNumberFormat="1"/>
    <xf numFmtId="0" fontId="3" fillId="0" borderId="1" xfId="0" applyAlignment="1" applyBorder="1" applyFo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vertical="center" wrapText="1"/>
    </xf>
    <xf numFmtId="0" fontId="3" fillId="0" borderId="0" xfId="0" applyAlignment="1" applyFont="1">
      <alignment vertical="center" wrapText="1"/>
    </xf>
    <xf numFmtId="0" fontId="2" fillId="6" borderId="15" xfId="0" applyAlignment="1" applyBorder="1" applyFont="1" applyFill="1">
      <alignment horizontal="center" vertical="center" wrapText="1"/>
    </xf>
    <xf numFmtId="0" fontId="3" fillId="6" borderId="16" xfId="0" applyAlignment="1" applyBorder="1" applyFont="1" applyFill="1">
      <alignment horizontal="center" vertical="center" wrapText="1"/>
    </xf>
    <xf numFmtId="0" fontId="1" fillId="7" borderId="17" xfId="0" applyAlignment="1" applyBorder="1" applyFont="1" applyFill="1">
      <alignment horizontal="left" wrapText="1"/>
    </xf>
    <xf numFmtId="0" fontId="1" fillId="7" borderId="18" xfId="0" applyAlignment="1" applyBorder="1" applyFont="1" applyFill="1">
      <alignment horizontal="left" wrapText="1"/>
    </xf>
    <xf numFmtId="0" fontId="1" fillId="7" borderId="19" xfId="0" applyAlignment="1" applyBorder="1" applyFont="1" applyFill="1">
      <alignment horizontal="left" wrapText="1"/>
    </xf>
    <xf numFmtId="0" fontId="1" fillId="8" borderId="17" xfId="0" applyAlignment="1" applyBorder="1" applyFont="1" applyFill="1">
      <alignment horizontal="left"/>
    </xf>
    <xf numFmtId="0" fontId="1" fillId="8" borderId="18" xfId="0" applyAlignment="1" applyBorder="1" applyFont="1" applyFill="1">
      <alignment horizontal="left"/>
    </xf>
    <xf numFmtId="0" fontId="1" fillId="8" borderId="19" xfId="0" applyAlignment="1" applyBorder="1" applyFont="1" applyFill="1">
      <alignment horizontal="left"/>
    </xf>
    <xf numFmtId="0" fontId="1" fillId="2" borderId="15" xfId="0" applyAlignment="1" applyBorder="1" applyFont="1" applyFill="1">
      <alignment horizontal="center" vertical="top"/>
    </xf>
    <xf numFmtId="0" fontId="1" fillId="2" borderId="16" xfId="0" applyAlignment="1" applyBorder="1" applyFont="1" applyFill="1">
      <alignment horizontal="center" vertical="top"/>
    </xf>
    <xf numFmtId="0" fontId="2" fillId="9" borderId="15" xfId="0" applyAlignment="1" applyBorder="1" applyFont="1" applyFill="1">
      <alignment horizontal="center" vertical="center" wrapText="1"/>
    </xf>
    <xf numFmtId="0" fontId="2" fillId="9" borderId="20" xfId="0" applyAlignment="1" applyBorder="1" applyFont="1" applyFill="1">
      <alignment horizontal="center" vertical="center" wrapText="1"/>
    </xf>
    <xf numFmtId="0" fontId="3" fillId="10" borderId="21" xfId="0" applyAlignment="1" applyBorder="1" applyFont="1" applyFill="1">
      <alignment horizontal="center" vertical="center" wrapText="1"/>
    </xf>
    <xf numFmtId="0" fontId="3" fillId="10" borderId="22" xfId="0" applyAlignment="1" applyBorder="1" applyFont="1" applyFill="1">
      <alignment horizontal="center" vertical="center" wrapText="1"/>
    </xf>
    <xf numFmtId="0" fontId="0" fillId="0" borderId="22" xfId="0" applyAlignment="1" applyBorder="1">
      <alignment horizontal="center" vertical="center" wrapText="1"/>
    </xf>
    <xf numFmtId="0" fontId="0" fillId="0" borderId="23" xfId="0" applyAlignment="1" applyBorder="1">
      <alignment horizontal="center" vertical="center" wrapText="1"/>
    </xf>
    <xf numFmtId="0" fontId="3" fillId="0" borderId="23" xfId="0" applyAlignment="1" applyBorder="1" applyFont="1">
      <alignment horizontal="center" vertical="center" wrapText="1"/>
    </xf>
    <xf numFmtId="0" fontId="3" fillId="0" borderId="22" xfId="0" applyAlignment="1" applyBorder="1" applyFont="1">
      <alignment horizontal="center" vertical="center" wrapText="1"/>
    </xf>
    <xf numFmtId="0" fontId="3" fillId="10" borderId="24" xfId="0" applyAlignment="1" applyBorder="1" applyFont="1" applyFill="1">
      <alignment horizontal="center" vertical="center" wrapText="1"/>
    </xf>
    <xf numFmtId="0" fontId="8" fillId="4" borderId="14" xfId="0" applyAlignment="1" applyBorder="1" applyFont="1" applyFill="1">
      <alignment horizontal="center" vertical="center"/>
    </xf>
    <xf numFmtId="0" fontId="3" fillId="0" borderId="1" xfId="0" applyAlignment="1" applyBorder="1" applyFont="1" applyFill="1">
      <alignment horizontal="left"/>
    </xf>
    <xf numFmtId="3" fontId="0" fillId="0" borderId="13" xfId="0" applyAlignment="1" applyBorder="1" applyNumberFormat="1" applyFill="1">
      <alignment horizontal="right"/>
    </xf>
    <xf numFmtId="2" fontId="0" fillId="0" borderId="1" xfId="0" applyAlignment="1" applyBorder="1" applyNumberFormat="1" applyFill="1">
      <alignment horizontal="center"/>
    </xf>
    <xf numFmtId="0" fontId="0" fillId="0" borderId="0" xfId="0" applyFill="1"/>
  </cellXfs>
  <cellStyles count="2">
    <cellStyle name="Currency" xfId="1" builtinId="4"/>
    <cellStyle name="Normal" xfId="0" builtinId="0"/>
  </cellStyles>
  <dxfs/>
  <tableStyles count="0" defaultTableStyle="TableStyleMedium9" defaultPivotStyle="PivotStyleLight16"/>
  <extLst xmlns="http://schemas.openxmlformats.org/spreadsheetml/2006/main"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theme" Target="theme/theme1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5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/xl/media/image1.png" /><Relationship Id="rId2" Type="http://schemas.openxmlformats.org/officeDocument/2006/relationships/image" Target="/xl/media/image2.pn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0</xdr:colOff>
      <xdr:row>1</xdr:row>
      <xdr:rowOff>0</xdr:rowOff>
    </xdr:from>
    <xdr:to>
      <xdr:col>23</xdr:col>
      <xdr:colOff>304800</xdr:colOff>
      <xdr:row>40</xdr:row>
      <xdr:rowOff>47625</xdr:rowOff>
    </xdr:to>
    <xdr:pic macro="">
      <xdr:nvPicPr>
        <xdr:cNvPr id="2090" name="Picture 1">
          <a:extLst xmlns:a="http://schemas.openxmlformats.org/drawingml/2006/main">
            <a:ext uri="{FF2B5EF4-FFF2-40B4-BE49-F238E27FC236}">
              <a16:creationId xmlns:a16="http://schemas.microsoft.com/office/drawing/2014/main" id="{C46F81CD-2B8C-38E3-658B-5C19BFCE8844}"/>
            </a:ext>
          </a:extLst>
        </xdr:cNvPr>
        <xdr:cNvPicPr>
          <a:picLocks noChangeAspect="1"/>
        </xdr:cNvPicPr>
      </xdr:nvPicPr>
      <xdr:blipFill>
        <a:blip xmlns:d5p1="http://schemas.openxmlformats.org/officeDocument/2006/relationships" d5p1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>
          <a:fillRect/>
        </a:stretch>
      </xdr:blipFill>
      <xdr:spPr>
        <a:xfrm>
          <a:off x="10563225" y="171450"/>
          <a:ext cx="4572000" cy="4572000"/>
        </a:xfrm>
        <a:prstGeom xmlns:a="http://schemas.openxmlformats.org/drawingml/2006/main" prst="rect">
          <a:avLst/>
        </a:prstGeom>
        <a:noFill/>
      </xdr:spPr>
    </xdr:pic>
    <xdr:clientData/>
  </xdr:twoCellAnchor>
  <xdr:twoCellAnchor editAs="oneCell">
    <xdr:from>
      <xdr:col>16</xdr:col>
      <xdr:colOff>19050</xdr:colOff>
      <xdr:row>1</xdr:row>
      <xdr:rowOff>0</xdr:rowOff>
    </xdr:from>
    <xdr:to>
      <xdr:col>23</xdr:col>
      <xdr:colOff>276225</xdr:colOff>
      <xdr:row>45</xdr:row>
      <xdr:rowOff>19050</xdr:rowOff>
    </xdr:to>
    <xdr:pic macro="">
      <xdr:nvPicPr>
        <xdr:cNvPr id="2091" name="Picture 1">
          <a:extLst xmlns:a="http://schemas.openxmlformats.org/drawingml/2006/main">
            <a:ext uri="{FF2B5EF4-FFF2-40B4-BE49-F238E27FC236}">
              <a16:creationId xmlns:a16="http://schemas.microsoft.com/office/drawing/2014/main" id="{4B1562E5-4E67-15A9-59A7-CBD5C184894F}"/>
            </a:ext>
          </a:extLst>
        </xdr:cNvPr>
        <xdr:cNvPicPr>
          <a:picLocks noChangeAspect="1"/>
        </xdr:cNvPicPr>
      </xdr:nvPicPr>
      <xdr:blipFill>
        <a:blip xmlns:d5p1="http://schemas.openxmlformats.org/officeDocument/2006/relationships" d5p1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>
          <a:fillRect/>
        </a:stretch>
      </xdr:blipFill>
      <xdr:spPr>
        <a:xfrm>
          <a:off x="10582275" y="171450"/>
          <a:ext cx="4524375" cy="4524375"/>
        </a:xfrm>
        <a:prstGeom xmlns:a="http://schemas.openxmlformats.org/drawingml/2006/main"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/xl/drawings/drawing1.xml" /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>
    <pageSetUpPr fitToPage="1"/>
  </sheetPr>
  <dimension ref="A1:W29"/>
  <sheetViews>
    <sheetView topLeftCell="A1" view="normal" tabSelected="1" workbookViewId="0">
      <pane ySplit="4" topLeftCell="A14" activePane="bottomLeft" state="frozen"/>
      <selection pane="bottomLeft" activeCell="X14" sqref="X14"/>
    </sheetView>
  </sheetViews>
  <sheetFormatPr defaultRowHeight="12.5"/>
  <cols>
    <col min="1" max="1" width="11.7109375" customWidth="1"/>
    <col min="2" max="2" width="0.85546875" customWidth="1"/>
    <col min="3" max="3" width="10.140625" customWidth="1"/>
    <col min="4" max="4" width="0.85546875" customWidth="1"/>
    <col min="5" max="5" width="10.5703125" customWidth="1"/>
    <col min="6" max="6" width="2.5703125" customWidth="1"/>
    <col min="7" max="8" width="21.140625" customWidth="1"/>
    <col min="9" max="9" width="2.5703125" customWidth="1"/>
    <col min="10" max="10" width="10.41796875" style="2" customWidth="1"/>
    <col min="11" max="11" width="10.41796875" customWidth="1"/>
    <col min="12" max="12" width="2.5703125" customWidth="1"/>
    <col min="13" max="13" width="8.84765625" style="1" customWidth="1"/>
    <col min="14" max="14" width="8.140625" customWidth="1"/>
    <col min="15" max="15" width="10" customWidth="1"/>
    <col min="16" max="16" width="3.140625" bestFit="1" customWidth="1"/>
    <col min="17" max="17" width="8.84765625" style="1" customWidth="1"/>
    <col min="18" max="18" width="8.140625" customWidth="1"/>
    <col min="19" max="19" width="10" customWidth="1"/>
    <col min="20" max="20" width="3.140625" bestFit="1" customWidth="1"/>
    <col min="21" max="21" width="8.84765625" style="1" customWidth="1"/>
    <col min="22" max="22" width="8.140625" customWidth="1"/>
    <col min="23" max="23" width="10" customWidth="1"/>
  </cols>
  <sheetData>
    <row r="1" spans="3:23" ht="12.75" customHeight="1">
      <c r="C1" s="58" t="s">
        <v>0</v>
      </c>
      <c r="D1" s="59"/>
      <c r="E1" s="59"/>
      <c r="F1" s="59"/>
      <c r="G1" s="59"/>
      <c r="H1" s="60"/>
      <c r="J1" s="55" t="s">
        <v>1</v>
      </c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7"/>
    </row>
    <row r="2" spans="2:12" ht="13">
      <c r="B2" s="4"/>
      <c r="C2" s="4"/>
      <c r="D2" s="4"/>
      <c r="E2" s="4"/>
      <c r="F2" s="4"/>
      <c r="G2" s="4"/>
      <c r="H2" s="4"/>
      <c r="I2" s="5"/>
      <c r="J2" s="5"/>
      <c r="K2" s="5"/>
      <c r="L2" s="5"/>
    </row>
    <row r="3" spans="5:23" ht="25.5" customHeight="1">
      <c r="E3" s="1"/>
      <c r="J3" s="63" t="s">
        <v>2</v>
      </c>
      <c r="K3" s="64"/>
      <c r="M3" s="53" t="s">
        <v>3</v>
      </c>
      <c r="N3" s="54"/>
      <c r="O3" s="54"/>
      <c r="Q3" s="53" t="s">
        <v>4</v>
      </c>
      <c r="R3" s="54"/>
      <c r="S3" s="54"/>
      <c r="U3" s="53" t="s">
        <v>5</v>
      </c>
      <c r="V3" s="54"/>
      <c r="W3" s="54"/>
    </row>
    <row r="4" spans="1:23" ht="39">
      <c r="A4" s="6" t="s">
        <v>6</v>
      </c>
      <c r="B4" s="7"/>
      <c r="C4" s="8" t="s">
        <v>7</v>
      </c>
      <c r="D4" s="7"/>
      <c r="E4" s="6" t="s">
        <v>8</v>
      </c>
      <c r="F4" s="9"/>
      <c r="G4" s="61" t="s">
        <v>9</v>
      </c>
      <c r="H4" s="62"/>
      <c r="I4" s="9"/>
      <c r="J4" s="10" t="s">
        <v>10</v>
      </c>
      <c r="K4" s="10" t="s">
        <v>11</v>
      </c>
      <c r="L4" s="9"/>
      <c r="M4" s="10" t="s">
        <v>12</v>
      </c>
      <c r="N4" s="10" t="s">
        <v>13</v>
      </c>
      <c r="O4" s="10" t="s">
        <v>11</v>
      </c>
      <c r="Q4" s="10" t="s">
        <v>12</v>
      </c>
      <c r="R4" s="10" t="s">
        <v>13</v>
      </c>
      <c r="S4" s="10" t="s">
        <v>11</v>
      </c>
      <c r="U4" s="10" t="s">
        <v>12</v>
      </c>
      <c r="V4" s="10" t="s">
        <v>13</v>
      </c>
      <c r="W4" s="10" t="s">
        <v>11</v>
      </c>
    </row>
    <row r="5" spans="10:21">
      <c r="J5"/>
      <c r="M5"/>
      <c r="Q5"/>
      <c r="U5"/>
    </row>
    <row r="6" spans="1:23">
      <c r="A6" s="49" t="s">
        <v>14</v>
      </c>
      <c r="B6" s="32"/>
      <c r="C6" s="47">
        <v>30384</v>
      </c>
      <c r="D6" s="32"/>
      <c r="E6" s="3">
        <f>IF(C6="-","-",ROUND(SUM(ROUND(SUM(C6/52.143),2)/42),2))</f>
        <v>13.87</v>
      </c>
      <c r="F6" s="13"/>
      <c r="G6" s="65" t="s">
        <v>15</v>
      </c>
      <c r="H6" s="11"/>
      <c r="J6" s="30">
        <f>IF(C6="-","",IF(C6&lt;=_XB2,0,IF(C6&lt;=_XB3,ROUND((C6-_XB2)*_NC1,0),IF(C6&lt;=_XB4,ROUND((C6-_XB3)*_NC2,0)+ROUND((_XB3-_XB2)*_NC1,0),IF(C6&lt;=_XB5,ROUND((C6-_XB4)*_NC3,0)+ROUND((_XB4-_XB3)*_NC2,0)+ROUND((_XB3-_XB2)*_NC1,0),IF(C6&lt;=_XB6,ROUND((C6-_XB5)*_NC4,0)+ROUND((_XB5-_XB4)*_NC3,0)+ROUND((_XB4-_XB3)*_NC2,0)+ROUND((_XB3-_XB2)*_NC1,0),"ERR"))))))</f>
        <v>2672</v>
      </c>
      <c r="K6" s="31">
        <f>IF(C6="-","",C6+J6)</f>
        <v>33056</v>
      </c>
      <c r="M6" s="31">
        <f>IF(C6="-","",ROUND(C6*PenEr,0))</f>
        <v>11333</v>
      </c>
      <c r="N6" s="31">
        <f>IF(C6="-","",J6+M6)</f>
        <v>14005</v>
      </c>
      <c r="O6" s="31">
        <f>IF(C6="-","",C6+N6)</f>
        <v>44389</v>
      </c>
      <c r="Q6" s="31">
        <f>IF(C6="-","",ROUND(C6*PenEr1,0))</f>
        <v>8325</v>
      </c>
      <c r="R6" s="31">
        <f>IF(C6="-","",J6+Q6)</f>
        <v>10997</v>
      </c>
      <c r="S6" s="31">
        <f>IF(C6="-","",C6+R6)</f>
        <v>41381</v>
      </c>
      <c r="U6" s="31">
        <f>IF(C6="-","",ROUND(C6*PenEr2,0))</f>
        <v>11151</v>
      </c>
      <c r="V6" s="31">
        <f>IF(C6="-","",J6+U6)</f>
        <v>13823</v>
      </c>
      <c r="W6" s="31">
        <f>IF(C6="-","",C6+V6)</f>
        <v>44207</v>
      </c>
    </row>
    <row r="7" spans="1:23">
      <c r="A7" s="49" t="s">
        <v>16</v>
      </c>
      <c r="B7" s="32"/>
      <c r="C7" s="47">
        <v>38881</v>
      </c>
      <c r="D7" s="32"/>
      <c r="E7" s="3">
        <f>IF(C7="-","-",ROUND(SUM(ROUND(SUM(C7/52.143),2)/42),2))</f>
        <v>17.75</v>
      </c>
      <c r="F7" s="13"/>
      <c r="G7" s="66"/>
      <c r="H7" s="11"/>
      <c r="J7" s="30">
        <f>IF(C7="-","",IF(C7&lt;=_XB2,0,IF(C7&lt;=_XB3,ROUND((C7-_XB2)*_NC1,0),IF(C7&lt;=_XB4,ROUND((C7-_XB3)*_NC2,0)+ROUND((_XB3-_XB2)*_NC1,0),IF(C7&lt;=_XB5,ROUND((C7-_XB4)*_NC3,0)+ROUND((_XB4-_XB3)*_NC2,0)+ROUND((_XB3-_XB2)*_NC1,0),IF(C7&lt;=_XB6,ROUND((C7-_XB5)*_NC4,0)+ROUND((_XB5-_XB4)*_NC3,0)+ROUND((_XB4-_XB3)*_NC2,0)+ROUND((_XB3-_XB2)*_NC1,0),"ERR"))))))</f>
        <v>3947</v>
      </c>
      <c r="K7" s="31">
        <f>IF(C7="-","",C7+J7)</f>
        <v>42828</v>
      </c>
      <c r="M7" s="31">
        <f>IF(C7="-","",ROUND(C7*PenEr,0))</f>
        <v>14503</v>
      </c>
      <c r="N7" s="31">
        <f>IF(C7="-","",J7+M7)</f>
        <v>18450</v>
      </c>
      <c r="O7" s="31">
        <f>IF(C7="-","",C7+N7)</f>
        <v>57331</v>
      </c>
      <c r="Q7" s="31">
        <f>IF(C7="-","",ROUND(C7*PenEr1,0))</f>
        <v>10653</v>
      </c>
      <c r="R7" s="31">
        <f>IF(C7="-","",J7+Q7)</f>
        <v>14600</v>
      </c>
      <c r="S7" s="31">
        <f>IF(C7="-","",C7+R7)</f>
        <v>53481</v>
      </c>
      <c r="U7" s="31">
        <f>IF(C7="-","",ROUND(C7*PenEr2,0))</f>
        <v>14269</v>
      </c>
      <c r="V7" s="31">
        <f>IF(C7="-","",J7+U7)</f>
        <v>18216</v>
      </c>
      <c r="W7" s="31">
        <f>IF(C7="-","",C7+V7)</f>
        <v>57097</v>
      </c>
    </row>
    <row r="8" spans="1:23">
      <c r="A8" s="49" t="s">
        <v>14</v>
      </c>
      <c r="B8" s="32"/>
      <c r="C8" s="47">
        <v>41322</v>
      </c>
      <c r="D8" s="32"/>
      <c r="E8" s="3">
        <f>IF(C8="-","-",ROUND(SUM(ROUND(SUM(C8/52.143),2)/42),2))</f>
        <v>18.87</v>
      </c>
      <c r="F8" s="13"/>
      <c r="G8" s="37"/>
      <c r="H8" s="65" t="s">
        <v>17</v>
      </c>
      <c r="J8" s="30">
        <f>IF(C8="-","",IF(C8&lt;=_XB2,0,IF(C8&lt;=_XB3,ROUND((C8-_XB2)*_NC1,0),IF(C8&lt;=_XB4,ROUND((C8-_XB3)*_NC2,0)+ROUND((_XB3-_XB2)*_NC1,0),IF(C8&lt;=_XB5,ROUND((C8-_XB4)*_NC3,0)+ROUND((_XB4-_XB3)*_NC2,0)+ROUND((_XB3-_XB2)*_NC1,0),IF(C8&lt;=_XB6,ROUND((C8-_XB5)*_NC4,0)+ROUND((_XB5-_XB4)*_NC3,0)+ROUND((_XB4-_XB3)*_NC2,0)+ROUND((_XB3-_XB2)*_NC1,0),"ERR"))))))</f>
        <v>4313</v>
      </c>
      <c r="K8" s="31">
        <f>IF(C8="-","",C8+J8)</f>
        <v>45635</v>
      </c>
      <c r="M8" s="31">
        <f>IF(C8="-","",ROUND(C8*PenEr,0))</f>
        <v>15413</v>
      </c>
      <c r="N8" s="31">
        <f>IF(C8="-","",J8+M8)</f>
        <v>19726</v>
      </c>
      <c r="O8" s="31">
        <f>IF(C8="-","",C8+N8)</f>
        <v>61048</v>
      </c>
      <c r="Q8" s="31">
        <f>IF(C8="-","",ROUND(C8*PenEr1,0))</f>
        <v>11322</v>
      </c>
      <c r="R8" s="31">
        <f>IF(C8="-","",J8+Q8)</f>
        <v>15635</v>
      </c>
      <c r="S8" s="31">
        <f>IF(C8="-","",C8+R8)</f>
        <v>56957</v>
      </c>
      <c r="U8" s="31">
        <f>IF(C8="-","",ROUND(C8*PenEr2,0))</f>
        <v>15165</v>
      </c>
      <c r="V8" s="31">
        <f>IF(C8="-","",J8+U8)</f>
        <v>19478</v>
      </c>
      <c r="W8" s="31">
        <f>IF(C8="-","",C8+V8)</f>
        <v>60800</v>
      </c>
    </row>
    <row r="9" spans="1:23">
      <c r="A9" s="49" t="s">
        <v>16</v>
      </c>
      <c r="B9" s="32"/>
      <c r="C9" s="47">
        <v>43104</v>
      </c>
      <c r="D9" s="32"/>
      <c r="E9" s="3">
        <f>IF(C9="-","-",ROUND(SUM(ROUND(SUM(C9/52.143),2)/42),2))</f>
        <v>19.68</v>
      </c>
      <c r="F9" s="13"/>
      <c r="G9" s="11"/>
      <c r="H9" s="67"/>
      <c r="J9" s="30">
        <f>IF(C9="-","",IF(C9&lt;=_XB2,0,IF(C9&lt;=_XB3,ROUND((C9-_XB2)*_NC1,0),IF(C9&lt;=_XB4,ROUND((C9-_XB3)*_NC2,0)+ROUND((_XB3-_XB2)*_NC1,0),IF(C9&lt;=_XB5,ROUND((C9-_XB4)*_NC3,0)+ROUND((_XB4-_XB3)*_NC2,0)+ROUND((_XB3-_XB2)*_NC1,0),IF(C9&lt;=_XB6,ROUND((C9-_XB5)*_NC4,0)+ROUND((_XB5-_XB4)*_NC3,0)+ROUND((_XB4-_XB3)*_NC2,0)+ROUND((_XB3-_XB2)*_NC1,0),"ERR"))))))</f>
        <v>4580</v>
      </c>
      <c r="K9" s="31">
        <f>IF(C9="-","",C9+J9)</f>
        <v>47684</v>
      </c>
      <c r="M9" s="31">
        <f>IF(C9="-","",ROUND(C9*PenEr,0))</f>
        <v>16078</v>
      </c>
      <c r="N9" s="31">
        <f>IF(C9="-","",J9+M9)</f>
        <v>20658</v>
      </c>
      <c r="O9" s="31">
        <f>IF(C9="-","",C9+N9)</f>
        <v>63762</v>
      </c>
      <c r="Q9" s="31">
        <f>IF(C9="-","",ROUND(C9*PenEr1,0))</f>
        <v>11810</v>
      </c>
      <c r="R9" s="31">
        <f>IF(C9="-","",J9+Q9)</f>
        <v>16390</v>
      </c>
      <c r="S9" s="31">
        <f>IF(C9="-","",C9+R9)</f>
        <v>59494</v>
      </c>
      <c r="U9" s="31">
        <f>IF(C9="-","",ROUND(C9*PenEr2,0))</f>
        <v>15819</v>
      </c>
      <c r="V9" s="31">
        <f>IF(C9="-","",J9+U9)</f>
        <v>20399</v>
      </c>
      <c r="W9" s="31">
        <f>IF(C9="-","",C9+V9)</f>
        <v>63503</v>
      </c>
    </row>
    <row r="10" spans="1:23">
      <c r="A10" s="49" t="s">
        <v>14</v>
      </c>
      <c r="B10" s="32"/>
      <c r="C10" s="47">
        <v>44038</v>
      </c>
      <c r="D10" s="32"/>
      <c r="E10" s="3">
        <f>IF(C10="-","-",ROUND(SUM(ROUND(SUM(C10/52.143),2)/42),2))</f>
        <v>20.11</v>
      </c>
      <c r="F10" s="13"/>
      <c r="G10" s="65" t="s">
        <v>18</v>
      </c>
      <c r="H10" s="11"/>
      <c r="J10" s="30">
        <f>IF(C10="-","",IF(C10&lt;=_XB2,0,IF(C10&lt;=_XB3,ROUND((C10-_XB2)*_NC1,0),IF(C10&lt;=_XB4,ROUND((C10-_XB3)*_NC2,0)+ROUND((_XB3-_XB2)*_NC1,0),IF(C10&lt;=_XB5,ROUND((C10-_XB4)*_NC3,0)+ROUND((_XB4-_XB3)*_NC2,0)+ROUND((_XB3-_XB2)*_NC1,0),IF(C10&lt;=_XB6,ROUND((C10-_XB5)*_NC4,0)+ROUND((_XB5-_XB4)*_NC3,0)+ROUND((_XB4-_XB3)*_NC2,0)+ROUND((_XB3-_XB2)*_NC1,0),"ERR"))))))</f>
        <v>4720</v>
      </c>
      <c r="K10" s="31">
        <f>IF(C10="-","",C10+J10)</f>
        <v>48758</v>
      </c>
      <c r="M10" s="31">
        <f>IF(C10="-","",ROUND(C10*PenEr,0))</f>
        <v>16426</v>
      </c>
      <c r="N10" s="31">
        <f>IF(C10="-","",J10+M10)</f>
        <v>21146</v>
      </c>
      <c r="O10" s="31">
        <f>IF(C10="-","",C10+N10)</f>
        <v>65184</v>
      </c>
      <c r="Q10" s="31">
        <f>IF(C10="-","",ROUND(C10*PenEr1,0))</f>
        <v>12066</v>
      </c>
      <c r="R10" s="31">
        <f>IF(C10="-","",J10+Q10)</f>
        <v>16786</v>
      </c>
      <c r="S10" s="31">
        <f>IF(C10="-","",C10+R10)</f>
        <v>60824</v>
      </c>
      <c r="U10" s="31">
        <f>IF(C10="-","",ROUND(C10*PenEr2,0))</f>
        <v>16162</v>
      </c>
      <c r="V10" s="31">
        <f>IF(C10="-","",J10+U10)</f>
        <v>20882</v>
      </c>
      <c r="W10" s="31">
        <f>IF(C10="-","",C10+V10)</f>
        <v>64920</v>
      </c>
    </row>
    <row r="11" spans="1:23">
      <c r="A11" s="49" t="s">
        <v>19</v>
      </c>
      <c r="B11" s="32"/>
      <c r="C11" s="47">
        <v>45260</v>
      </c>
      <c r="D11" s="32"/>
      <c r="E11" s="3">
        <f>IF(C11="-","-",ROUND(SUM(ROUND(SUM(C11/52.143),2)/42),2))</f>
        <v>20.67</v>
      </c>
      <c r="F11" s="13"/>
      <c r="G11" s="69"/>
      <c r="H11" s="11"/>
      <c r="J11" s="30">
        <f>IF(C11="-","",IF(C11&lt;=_XB2,0,IF(C11&lt;=_XB3,ROUND((C11-_XB2)*_NC1,0),IF(C11&lt;=_XB4,ROUND((C11-_XB3)*_NC2,0)+ROUND((_XB3-_XB2)*_NC1,0),IF(C11&lt;=_XB5,ROUND((C11-_XB4)*_NC3,0)+ROUND((_XB4-_XB3)*_NC2,0)+ROUND((_XB3-_XB2)*_NC1,0),IF(C11&lt;=_XB6,ROUND((C11-_XB5)*_NC4,0)+ROUND((_XB5-_XB4)*_NC3,0)+ROUND((_XB4-_XB3)*_NC2,0)+ROUND((_XB3-_XB2)*_NC1,0),"ERR"))))))</f>
        <v>4904</v>
      </c>
      <c r="K11" s="31">
        <f>IF(C11="-","",C11+J11)</f>
        <v>50164</v>
      </c>
      <c r="M11" s="31">
        <f>IF(C11="-","",ROUND(C11*PenEr,0))</f>
        <v>16882</v>
      </c>
      <c r="N11" s="31">
        <f>IF(C11="-","",J11+M11)</f>
        <v>21786</v>
      </c>
      <c r="O11" s="31">
        <f>IF(C11="-","",C11+N11)</f>
        <v>67046</v>
      </c>
      <c r="Q11" s="31">
        <f>IF(C11="-","",ROUND(C11*PenEr1,0))</f>
        <v>12401</v>
      </c>
      <c r="R11" s="31">
        <f>IF(C11="-","",J11+Q11)</f>
        <v>17305</v>
      </c>
      <c r="S11" s="31">
        <f>IF(C11="-","",C11+R11)</f>
        <v>62565</v>
      </c>
      <c r="U11" s="31">
        <f>IF(C11="-","",ROUND(C11*PenEr2,0))</f>
        <v>16610</v>
      </c>
      <c r="V11" s="31">
        <f>IF(C11="-","",J11+U11)</f>
        <v>21514</v>
      </c>
      <c r="W11" s="31">
        <f>IF(C11="-","",C11+V11)</f>
        <v>66774</v>
      </c>
    </row>
    <row r="12" spans="1:23">
      <c r="A12" s="49" t="s">
        <v>20</v>
      </c>
      <c r="B12" s="32"/>
      <c r="C12" s="47">
        <v>48202</v>
      </c>
      <c r="D12" s="32"/>
      <c r="E12" s="3">
        <f>IF(C12="-","-",ROUND(SUM(ROUND(SUM(C12/52.143),2)/42),2))</f>
        <v>22.01</v>
      </c>
      <c r="F12" s="13"/>
      <c r="G12" s="70"/>
      <c r="J12" s="30">
        <f>IF(C12="-","",IF(C12&lt;=_XB2,0,IF(C12&lt;=_XB3,ROUND((C12-_XB2)*_NC1,0),IF(C12&lt;=_XB4,ROUND((C12-_XB3)*_NC2,0)+ROUND((_XB3-_XB2)*_NC1,0),IF(C12&lt;=_XB5,ROUND((C12-_XB4)*_NC3,0)+ROUND((_XB4-_XB3)*_NC2,0)+ROUND((_XB3-_XB2)*_NC1,0),IF(C12&lt;=_XB6,ROUND((C12-_XB5)*_NC4,0)+ROUND((_XB5-_XB4)*_NC3,0)+ROUND((_XB4-_XB3)*_NC2,0)+ROUND((_XB3-_XB2)*_NC1,0),"ERR"))))))</f>
        <v>5345</v>
      </c>
      <c r="K12" s="31">
        <f>IF(C12="-","",C12+J12)</f>
        <v>53547</v>
      </c>
      <c r="M12" s="31">
        <f>IF(C12="-","",ROUND(C12*PenEr,0))</f>
        <v>17979</v>
      </c>
      <c r="N12" s="31">
        <f>IF(C12="-","",J12+M12)</f>
        <v>23324</v>
      </c>
      <c r="O12" s="31">
        <f>IF(C12="-","",C12+N12)</f>
        <v>71526</v>
      </c>
      <c r="Q12" s="31">
        <f>IF(C12="-","",ROUND(C12*PenEr1,0))</f>
        <v>13207</v>
      </c>
      <c r="R12" s="31">
        <f>IF(C12="-","",J12+Q12)</f>
        <v>18552</v>
      </c>
      <c r="S12" s="31">
        <f>IF(C12="-","",C12+R12)</f>
        <v>66754</v>
      </c>
      <c r="U12" s="31">
        <f>IF(C12="-","",ROUND(C12*PenEr2,0))</f>
        <v>17690</v>
      </c>
      <c r="V12" s="31">
        <f>IF(C12="-","",J12+U12)</f>
        <v>23035</v>
      </c>
      <c r="W12" s="31">
        <f>IF(C12="-","",C12+V12)</f>
        <v>71237</v>
      </c>
    </row>
    <row r="13" spans="1:23">
      <c r="A13" s="49" t="s">
        <v>14</v>
      </c>
      <c r="B13" s="32"/>
      <c r="C13" s="47">
        <v>50135</v>
      </c>
      <c r="D13" s="32"/>
      <c r="E13" s="3">
        <f>IF(C13="-","-",ROUND(SUM(ROUND(SUM(C13/52.143),2)/42),2))</f>
        <v>22.89</v>
      </c>
      <c r="F13" s="13"/>
      <c r="H13" s="65" t="s">
        <v>21</v>
      </c>
      <c r="J13" s="30">
        <f>IF(C13="-","",IF(C13&lt;=_XB2,0,IF(C13&lt;=_XB3,ROUND((C13-_XB2)*_NC1,0),IF(C13&lt;=_XB4,ROUND((C13-_XB3)*_NC2,0)+ROUND((_XB3-_XB2)*_NC1,0),IF(C13&lt;=_XB5,ROUND((C13-_XB4)*_NC3,0)+ROUND((_XB4-_XB3)*_NC2,0)+ROUND((_XB3-_XB2)*_NC1,0),IF(C13&lt;=_XB6,ROUND((C13-_XB5)*_NC4,0)+ROUND((_XB5-_XB4)*_NC3,0)+ROUND((_XB4-_XB3)*_NC2,0)+ROUND((_XB3-_XB2)*_NC1,0),"ERR"))))))</f>
        <v>5635</v>
      </c>
      <c r="K13" s="31">
        <f>IF(C13="-","",C13+J13)</f>
        <v>55770</v>
      </c>
      <c r="M13" s="31">
        <f>IF(C13="-","",ROUND(C13*PenEr,0))</f>
        <v>18700</v>
      </c>
      <c r="N13" s="31">
        <f>IF(C13="-","",J13+M13)</f>
        <v>24335</v>
      </c>
      <c r="O13" s="31">
        <f>IF(C13="-","",C13+N13)</f>
        <v>74470</v>
      </c>
      <c r="Q13" s="31">
        <f>IF(C13="-","",ROUND(C13*PenEr1,0))</f>
        <v>13737</v>
      </c>
      <c r="R13" s="31">
        <f>IF(C13="-","",J13+Q13)</f>
        <v>19372</v>
      </c>
      <c r="S13" s="31">
        <f>IF(C13="-","",C13+R13)</f>
        <v>69507</v>
      </c>
      <c r="U13" s="31">
        <f>IF(C13="-","",ROUND(C13*PenEr2,0))</f>
        <v>18400</v>
      </c>
      <c r="V13" s="31">
        <f>IF(C13="-","",J13+U13)</f>
        <v>24035</v>
      </c>
      <c r="W13" s="31">
        <f>IF(C13="-","",C13+V13)</f>
        <v>74170</v>
      </c>
    </row>
    <row r="14" spans="1:23">
      <c r="A14" s="49" t="s">
        <v>19</v>
      </c>
      <c r="B14" s="32"/>
      <c r="C14" s="47">
        <v>51642</v>
      </c>
      <c r="D14" s="32"/>
      <c r="E14" s="3">
        <f>IF(C14="-","-",ROUND(SUM(ROUND(SUM(C14/52.143),2)/42),2))</f>
        <v>23.58</v>
      </c>
      <c r="F14" s="13"/>
      <c r="H14" s="69"/>
      <c r="J14" s="30">
        <f>IF(C14="-","",IF(C14&lt;=_XB2,0,IF(C14&lt;=_XB3,ROUND((C14-_XB2)*_NC1,0),IF(C14&lt;=_XB4,ROUND((C14-_XB3)*_NC2,0)+ROUND((_XB3-_XB2)*_NC1,0),IF(C14&lt;=_XB5,ROUND((C14-_XB4)*_NC3,0)+ROUND((_XB4-_XB3)*_NC2,0)+ROUND((_XB3-_XB2)*_NC1,0),IF(C14&lt;=_XB6,ROUND((C14-_XB5)*_NC4,0)+ROUND((_XB5-_XB4)*_NC3,0)+ROUND((_XB4-_XB3)*_NC2,0)+ROUND((_XB3-_XB2)*_NC1,0),"ERR"))))))</f>
        <v>5861</v>
      </c>
      <c r="K14" s="31">
        <f>IF(C14="-","",C14+J14)</f>
        <v>57503</v>
      </c>
      <c r="M14" s="31">
        <f>IF(C14="-","",ROUND(C14*PenEr,0))</f>
        <v>19262</v>
      </c>
      <c r="N14" s="31">
        <f>IF(C14="-","",J14+M14)</f>
        <v>25123</v>
      </c>
      <c r="O14" s="31">
        <f>IF(C14="-","",C14+N14)</f>
        <v>76765</v>
      </c>
      <c r="Q14" s="31">
        <f>IF(C14="-","",ROUND(C14*PenEr1,0))</f>
        <v>14150</v>
      </c>
      <c r="R14" s="31">
        <f>IF(C14="-","",J14+Q14)</f>
        <v>20011</v>
      </c>
      <c r="S14" s="31">
        <f>IF(C14="-","",C14+R14)</f>
        <v>71653</v>
      </c>
      <c r="U14" s="31">
        <f>IF(C14="-","",ROUND(C14*PenEr2,0))</f>
        <v>18953</v>
      </c>
      <c r="V14" s="31">
        <f>IF(C14="-","",J14+U14)</f>
        <v>24814</v>
      </c>
      <c r="W14" s="31">
        <f>IF(C14="-","",C14+V14)</f>
        <v>76456</v>
      </c>
    </row>
    <row r="15" spans="1:23">
      <c r="A15" s="49" t="s">
        <v>20</v>
      </c>
      <c r="B15" s="32"/>
      <c r="C15" s="47">
        <v>55301</v>
      </c>
      <c r="D15" s="32"/>
      <c r="E15" s="3">
        <f>IF(C15="-","-",ROUND(SUM(ROUND(SUM(C15/52.143),2)/42),2))</f>
        <v>25.25</v>
      </c>
      <c r="F15" s="13"/>
      <c r="G15" s="11"/>
      <c r="H15" s="70"/>
      <c r="J15" s="30">
        <f>IF(C15="-","",IF(C15&lt;=_XB2,0,IF(C15&lt;=_XB3,ROUND((C15-_XB2)*_NC1,0),IF(C15&lt;=_XB4,ROUND((C15-_XB3)*_NC2,0)+ROUND((_XB3-_XB2)*_NC1,0),IF(C15&lt;=_XB5,ROUND((C15-_XB4)*_NC3,0)+ROUND((_XB4-_XB3)*_NC2,0)+ROUND((_XB3-_XB2)*_NC1,0),IF(C15&lt;=_XB6,ROUND((C15-_XB5)*_NC4,0)+ROUND((_XB5-_XB4)*_NC3,0)+ROUND((_XB4-_XB3)*_NC2,0)+ROUND((_XB3-_XB2)*_NC1,0),"ERR"))))))</f>
        <v>6410</v>
      </c>
      <c r="K15" s="31">
        <f>IF(C15="-","",C15+J15)</f>
        <v>61711</v>
      </c>
      <c r="M15" s="31">
        <f>IF(C15="-","",ROUND(C15*PenEr,0))</f>
        <v>20627</v>
      </c>
      <c r="N15" s="31">
        <f>IF(C15="-","",J15+M15)</f>
        <v>27037</v>
      </c>
      <c r="O15" s="31">
        <f>IF(C15="-","",C15+N15)</f>
        <v>82338</v>
      </c>
      <c r="Q15" s="31">
        <f>IF(C15="-","",ROUND(C15*PenEr1,0))</f>
        <v>15152</v>
      </c>
      <c r="R15" s="31">
        <f>IF(C15="-","",J15+Q15)</f>
        <v>21562</v>
      </c>
      <c r="S15" s="31">
        <f>IF(C15="-","",C15+R15)</f>
        <v>76863</v>
      </c>
      <c r="U15" s="31">
        <f>IF(C15="-","",ROUND(C15*PenEr2,0))</f>
        <v>20295</v>
      </c>
      <c r="V15" s="31">
        <f>IF(C15="-","",J15+U15)</f>
        <v>26705</v>
      </c>
      <c r="W15" s="31">
        <f>IF(C15="-","",C15+V15)</f>
        <v>82006</v>
      </c>
    </row>
    <row r="16" spans="1:23">
      <c r="A16" s="49" t="s">
        <v>14</v>
      </c>
      <c r="B16" s="32"/>
      <c r="C16" s="47">
        <v>57743</v>
      </c>
      <c r="D16" s="32"/>
      <c r="E16" s="3">
        <f>IF(C16="-","-",ROUND(SUM(ROUND(SUM(C16/52.143),2)/42),2))</f>
        <v>26.37</v>
      </c>
      <c r="F16" s="13"/>
      <c r="G16" s="65" t="s">
        <v>22</v>
      </c>
      <c r="J16" s="30">
        <f>IF(C16="-","",IF(C16&lt;=_XB2,0,IF(C16&lt;=_XB3,ROUND((C16-_XB2)*_NC1,0),IF(C16&lt;=_XB4,ROUND((C16-_XB3)*_NC2,0)+ROUND((_XB3-_XB2)*_NC1,0),IF(C16&lt;=_XB5,ROUND((C16-_XB4)*_NC3,0)+ROUND((_XB4-_XB3)*_NC2,0)+ROUND((_XB3-_XB2)*_NC1,0),IF(C16&lt;=_XB6,ROUND((C16-_XB5)*_NC4,0)+ROUND((_XB5-_XB4)*_NC3,0)+ROUND((_XB4-_XB3)*_NC2,0)+ROUND((_XB3-_XB2)*_NC1,0),"ERR"))))))</f>
        <v>6776</v>
      </c>
      <c r="K16" s="31">
        <f>IF(C16="-","",C16+J16)</f>
        <v>64519</v>
      </c>
      <c r="M16" s="31">
        <f>IF(C16="-","",ROUND(C16*PenEr,0))</f>
        <v>21538</v>
      </c>
      <c r="N16" s="31">
        <f>IF(C16="-","",J16+M16)</f>
        <v>28314</v>
      </c>
      <c r="O16" s="31">
        <f>IF(C16="-","",C16+N16)</f>
        <v>86057</v>
      </c>
      <c r="Q16" s="31">
        <f>IF(C16="-","",ROUND(C16*PenEr1,0))</f>
        <v>15822</v>
      </c>
      <c r="R16" s="31">
        <f>IF(C16="-","",J16+Q16)</f>
        <v>22598</v>
      </c>
      <c r="S16" s="31">
        <f>IF(C16="-","",C16+R16)</f>
        <v>80341</v>
      </c>
      <c r="U16" s="31">
        <f>IF(C16="-","",ROUND(C16*PenEr2,0))</f>
        <v>21192</v>
      </c>
      <c r="V16" s="31">
        <f>IF(C16="-","",J16+U16)</f>
        <v>27968</v>
      </c>
      <c r="W16" s="31">
        <f>IF(C16="-","",C16+V16)</f>
        <v>85711</v>
      </c>
    </row>
    <row r="17" spans="1:23">
      <c r="A17" s="49" t="s">
        <v>19</v>
      </c>
      <c r="B17" s="32"/>
      <c r="C17" s="47">
        <v>59476</v>
      </c>
      <c r="D17" s="32"/>
      <c r="E17" s="3">
        <f>IF(C17="-","-",ROUND(SUM(ROUND(SUM(C17/52.143),2)/42),2))</f>
        <v>27.16</v>
      </c>
      <c r="F17" s="13"/>
      <c r="G17" s="69"/>
      <c r="J17" s="30">
        <f>IF(C17="-","",IF(C17&lt;=_XB2,0,IF(C17&lt;=_XB3,ROUND((C17-_XB2)*_NC1,0),IF(C17&lt;=_XB4,ROUND((C17-_XB3)*_NC2,0)+ROUND((_XB3-_XB2)*_NC1,0),IF(C17&lt;=_XB5,ROUND((C17-_XB4)*_NC3,0)+ROUND((_XB4-_XB3)*_NC2,0)+ROUND((_XB3-_XB2)*_NC1,0),IF(C17&lt;=_XB6,ROUND((C17-_XB5)*_NC4,0)+ROUND((_XB5-_XB4)*_NC3,0)+ROUND((_XB4-_XB3)*_NC2,0)+ROUND((_XB3-_XB2)*_NC1,0),"ERR"))))))</f>
        <v>7036</v>
      </c>
      <c r="K17" s="31">
        <f>IF(C17="-","",C17+J17)</f>
        <v>66512</v>
      </c>
      <c r="M17" s="31">
        <f>IF(C17="-","",ROUND(C17*PenEr,0))</f>
        <v>22185</v>
      </c>
      <c r="N17" s="31">
        <f>IF(C17="-","",J17+M17)</f>
        <v>29221</v>
      </c>
      <c r="O17" s="31">
        <f>IF(C17="-","",C17+N17)</f>
        <v>88697</v>
      </c>
      <c r="Q17" s="31">
        <f>IF(C17="-","",ROUND(C17*PenEr1,0))</f>
        <v>16296</v>
      </c>
      <c r="R17" s="31">
        <f>IF(C17="-","",J17+Q17)</f>
        <v>23332</v>
      </c>
      <c r="S17" s="31">
        <f>IF(C17="-","",C17+R17)</f>
        <v>82808</v>
      </c>
      <c r="U17" s="31">
        <f>IF(C17="-","",ROUND(C17*PenEr2,0))</f>
        <v>21828</v>
      </c>
      <c r="V17" s="31">
        <f>IF(C17="-","",J17+U17)</f>
        <v>28864</v>
      </c>
      <c r="W17" s="31">
        <f>IF(C17="-","",C17+V17)</f>
        <v>88340</v>
      </c>
    </row>
    <row r="18" spans="1:23">
      <c r="A18" s="49" t="s">
        <v>20</v>
      </c>
      <c r="B18" s="32"/>
      <c r="C18" s="47">
        <v>64013</v>
      </c>
      <c r="D18" s="32"/>
      <c r="E18" s="3">
        <f>IF(C18="-","-",ROUND(SUM(ROUND(SUM(C18/52.143),2)/42),2))</f>
        <v>29.23</v>
      </c>
      <c r="F18" s="13"/>
      <c r="G18" s="70"/>
      <c r="H18" s="12"/>
      <c r="J18" s="30">
        <f>IF(C18="-","",IF(C18&lt;=_XB2,0,IF(C18&lt;=_XB3,ROUND((C18-_XB2)*_NC1,0),IF(C18&lt;=_XB4,ROUND((C18-_XB3)*_NC2,0)+ROUND((_XB3-_XB2)*_NC1,0),IF(C18&lt;=_XB5,ROUND((C18-_XB4)*_NC3,0)+ROUND((_XB4-_XB3)*_NC2,0)+ROUND((_XB3-_XB2)*_NC1,0),IF(C18&lt;=_XB6,ROUND((C18-_XB5)*_NC4,0)+ROUND((_XB5-_XB4)*_NC3,0)+ROUND((_XB4-_XB3)*_NC2,0)+ROUND((_XB3-_XB2)*_NC1,0),"ERR"))))))</f>
        <v>7716</v>
      </c>
      <c r="K18" s="31">
        <f>IF(C18="-","",C18+J18)</f>
        <v>71729</v>
      </c>
      <c r="M18" s="31">
        <f>IF(C18="-","",ROUND(C18*PenEr,0))</f>
        <v>23877</v>
      </c>
      <c r="N18" s="31">
        <f>IF(C18="-","",J18+M18)</f>
        <v>31593</v>
      </c>
      <c r="O18" s="31">
        <f>IF(C18="-","",C18+N18)</f>
        <v>95606</v>
      </c>
      <c r="Q18" s="31">
        <f>IF(C18="-","",ROUND(C18*PenEr1,0))</f>
        <v>17540</v>
      </c>
      <c r="R18" s="31">
        <f>IF(C18="-","",J18+Q18)</f>
        <v>25256</v>
      </c>
      <c r="S18" s="31">
        <f>IF(C18="-","",C18+R18)</f>
        <v>89269</v>
      </c>
      <c r="U18" s="31">
        <f>IF(C18="-","",ROUND(C18*PenEr2,0))</f>
        <v>23493</v>
      </c>
      <c r="V18" s="31">
        <f>IF(C18="-","",J18+U18)</f>
        <v>31209</v>
      </c>
      <c r="W18" s="31">
        <f>IF(C18="-","",C18+V18)</f>
        <v>95222</v>
      </c>
    </row>
    <row r="19" spans="1:23">
      <c r="A19" s="73" t="s">
        <v>14</v>
      </c>
      <c r="B19" s="74"/>
      <c r="C19" s="47">
        <v>67792</v>
      </c>
      <c r="D19" s="74"/>
      <c r="E19" s="75">
        <f>IF(C19="-","-",ROUND(SUM(ROUND(SUM(C19/52.143),2)/42),2))</f>
        <v>30.96</v>
      </c>
      <c r="F19" s="13"/>
      <c r="H19" s="65" t="s">
        <v>23</v>
      </c>
      <c r="J19" s="30">
        <f>IF(C19="-","",IF(C19&lt;=_XB2,0,IF(C19&lt;=_XB3,ROUND((C19-_XB2)*_NC1,0),IF(C19&lt;=_XB4,ROUND((C19-_XB3)*_NC2,0)+ROUND((_XB3-_XB2)*_NC1,0),IF(C19&lt;=_XB5,ROUND((C19-_XB4)*_NC3,0)+ROUND((_XB4-_XB3)*_NC2,0)+ROUND((_XB3-_XB2)*_NC1,0),IF(C19&lt;=_XB6,ROUND((C19-_XB5)*_NC4,0)+ROUND((_XB5-_XB4)*_NC3,0)+ROUND((_XB4-_XB3)*_NC2,0)+ROUND((_XB3-_XB2)*_NC1,0),"ERR"))))))</f>
        <v>8283</v>
      </c>
      <c r="K19" s="31">
        <f>IF(C19="-","",C19+J19)</f>
        <v>76075</v>
      </c>
      <c r="M19" s="31">
        <f>IF(C19="-","",ROUND(C19*PenEr,0))</f>
        <v>25286</v>
      </c>
      <c r="N19" s="31">
        <f>IF(C19="-","",J19+M19)</f>
        <v>33569</v>
      </c>
      <c r="O19" s="31">
        <f>IF(C19="-","",C19+N19)</f>
        <v>101361</v>
      </c>
      <c r="Q19" s="31">
        <f>IF(C19="-","",ROUND(C19*PenEr1,0))</f>
        <v>18575</v>
      </c>
      <c r="R19" s="31">
        <f>IF(C19="-","",J19+Q19)</f>
        <v>26858</v>
      </c>
      <c r="S19" s="31">
        <f>IF(C19="-","",C19+R19)</f>
        <v>94650</v>
      </c>
      <c r="U19" s="31">
        <f>IF(C19="-","",ROUND(C19*PenEr2,0))</f>
        <v>24880</v>
      </c>
      <c r="V19" s="31">
        <f>IF(C19="-","",J19+U19)</f>
        <v>33163</v>
      </c>
      <c r="W19" s="31">
        <f>IF(C19="-","",C19+V19)</f>
        <v>100955</v>
      </c>
    </row>
    <row r="20" spans="1:23">
      <c r="A20" s="73" t="s">
        <v>19</v>
      </c>
      <c r="B20" s="74"/>
      <c r="C20" s="47">
        <v>69823</v>
      </c>
      <c r="D20" s="74"/>
      <c r="E20" s="75">
        <f>IF(C20="-","-",ROUND(SUM(ROUND(SUM(C20/52.143),2)/42),2))</f>
        <v>31.88</v>
      </c>
      <c r="F20" s="13"/>
      <c r="H20" s="71"/>
      <c r="J20" s="30">
        <f>IF(C20="-","",IF(C20&lt;=_XB2,0,IF(C20&lt;=_XB3,ROUND((C20-_XB2)*_NC1,0),IF(C20&lt;=_XB4,ROUND((C20-_XB3)*_NC2,0)+ROUND((_XB3-_XB2)*_NC1,0),IF(C20&lt;=_XB5,ROUND((C20-_XB4)*_NC3,0)+ROUND((_XB4-_XB3)*_NC2,0)+ROUND((_XB3-_XB2)*_NC1,0),IF(C20&lt;=_XB6,ROUND((C20-_XB5)*_NC4,0)+ROUND((_XB5-_XB4)*_NC3,0)+ROUND((_XB4-_XB3)*_NC2,0)+ROUND((_XB3-_XB2)*_NC1,0),"ERR"))))))</f>
        <v>8588</v>
      </c>
      <c r="K20" s="31">
        <f>IF(C20="-","",C20+J20)</f>
        <v>78411</v>
      </c>
      <c r="L20" s="76"/>
      <c r="M20" s="31">
        <f>IF(C20="-","",ROUND(C20*PenEr,0))</f>
        <v>26044</v>
      </c>
      <c r="N20" s="31">
        <f>IF(C20="-","",J20+M20)</f>
        <v>34632</v>
      </c>
      <c r="O20" s="31">
        <f>IF(C20="-","",C20+N20)</f>
        <v>104455</v>
      </c>
      <c r="P20" s="76"/>
      <c r="Q20" s="31">
        <f>IF(C20="-","",ROUND(C20*PenEr1,0))</f>
        <v>19132</v>
      </c>
      <c r="R20" s="31">
        <f>IF(C20="-","",J20+Q20)</f>
        <v>27720</v>
      </c>
      <c r="S20" s="31">
        <f>IF(C20="-","",C20+R20)</f>
        <v>97543</v>
      </c>
      <c r="T20" s="76"/>
      <c r="U20" s="31">
        <f>IF(C20="-","",ROUND(C20*PenEr2,0))</f>
        <v>25625</v>
      </c>
      <c r="V20" s="31">
        <f>IF(C20="-","",J20+U20)</f>
        <v>34213</v>
      </c>
      <c r="W20" s="31">
        <f>IF(C20="-","",C20+V20)</f>
        <v>104036</v>
      </c>
    </row>
    <row r="21" spans="1:23">
      <c r="A21" s="73" t="s">
        <v>20</v>
      </c>
      <c r="B21" s="74"/>
      <c r="C21" s="47">
        <v>74360</v>
      </c>
      <c r="D21" s="74"/>
      <c r="E21" s="75">
        <f>IF(C21="-","-",ROUND(SUM(ROUND(SUM(C21/52.143),2)/42),2))</f>
        <v>33.95</v>
      </c>
      <c r="F21" s="13"/>
      <c r="G21" s="12"/>
      <c r="H21" s="70"/>
      <c r="J21" s="30">
        <f>IF(C21="-","",IF(C21&lt;=_XB2,0,IF(C21&lt;=_XB3,ROUND((C21-_XB2)*_NC1,0),IF(C21&lt;=_XB4,ROUND((C21-_XB3)*_NC2,0)+ROUND((_XB3-_XB2)*_NC1,0),IF(C21&lt;=_XB5,ROUND((C21-_XB4)*_NC3,0)+ROUND((_XB4-_XB3)*_NC2,0)+ROUND((_XB3-_XB2)*_NC1,0),IF(C21&lt;=_XB6,ROUND((C21-_XB5)*_NC4,0)+ROUND((_XB5-_XB4)*_NC3,0)+ROUND((_XB4-_XB3)*_NC2,0)+ROUND((_XB3-_XB2)*_NC1,0),"ERR"))))))</f>
        <v>9269</v>
      </c>
      <c r="K21" s="31">
        <f>IF(C21="-","",C21+J21)</f>
        <v>83629</v>
      </c>
      <c r="M21" s="31">
        <f>IF(C21="-","",ROUND(C21*PenEr,0))</f>
        <v>27736</v>
      </c>
      <c r="N21" s="31">
        <f>IF(C21="-","",J21+M21)</f>
        <v>37005</v>
      </c>
      <c r="O21" s="31">
        <f>IF(C21="-","",C21+N21)</f>
        <v>111365</v>
      </c>
      <c r="Q21" s="31">
        <f>IF(C21="-","",ROUND(C21*PenEr1,0))</f>
        <v>20375</v>
      </c>
      <c r="R21" s="31">
        <f>IF(C21="-","",J21+Q21)</f>
        <v>29644</v>
      </c>
      <c r="S21" s="31">
        <f>IF(C21="-","",C21+R21)</f>
        <v>104004</v>
      </c>
      <c r="U21" s="31">
        <f>IF(C21="-","",ROUND(C21*PenEr2,0))</f>
        <v>27290</v>
      </c>
      <c r="V21" s="31">
        <f>IF(C21="-","",J21+U21)</f>
        <v>36559</v>
      </c>
      <c r="W21" s="31">
        <f>IF(C21="-","",C21+V21)</f>
        <v>110919</v>
      </c>
    </row>
    <row r="22" spans="1:21" ht="12.75" customHeight="1">
      <c r="A22" s="50"/>
      <c r="J22"/>
      <c r="M22"/>
      <c r="Q22"/>
      <c r="U22"/>
    </row>
    <row r="23" spans="1:23">
      <c r="A23" s="49" t="s">
        <v>14</v>
      </c>
      <c r="B23" s="32"/>
      <c r="C23" s="47">
        <v>30384</v>
      </c>
      <c r="D23" s="32"/>
      <c r="E23" s="3">
        <f>IF(C23="-","-",ROUND(SUM(ROUND(SUM(C23/52.143),2)/42),2))</f>
        <v>13.87</v>
      </c>
      <c r="F23" s="13"/>
      <c r="G23" s="65" t="s">
        <v>24</v>
      </c>
      <c r="H23" s="52"/>
      <c r="J23" s="30">
        <f>IF(C23="-","",IF(C23&lt;=_XB2,0,IF(C23&lt;=_XB3,ROUND((C23-_XB2)*_NC1,0),IF(C23&lt;=_XB4,ROUND((C23-_XB3)*_NC2,0)+ROUND((_XB3-_XB2)*_NC1,0),IF(C23&lt;=_XB5,ROUND((C23-_XB4)*_NC3,0)+ROUND((_XB4-_XB3)*_NC2,0)+ROUND((_XB3-_XB2)*_NC1,0),IF(C23&lt;=_XB6,ROUND((C23-_XB5)*_NC4,0)+ROUND((_XB5-_XB4)*_NC3,0)+ROUND((_XB4-_XB3)*_NC2,0)+ROUND((_XB3-_XB2)*_NC1,0),"ERR"))))))</f>
        <v>2672</v>
      </c>
      <c r="K23" s="31">
        <f>IF(C23="-","",C23+J23)</f>
        <v>33056</v>
      </c>
      <c r="M23" s="31">
        <f>IF(C23="-","",ROUND(C23*PenEr,0))</f>
        <v>11333</v>
      </c>
      <c r="N23" s="31">
        <f>IF(C23="-","",J23+M23)</f>
        <v>14005</v>
      </c>
      <c r="O23" s="31">
        <f>IF(C23="-","",C23+N23)</f>
        <v>44389</v>
      </c>
      <c r="Q23" s="31">
        <f>IF(C23="-","",ROUND(C23*PenEr1,0))</f>
        <v>8325</v>
      </c>
      <c r="R23" s="31">
        <f>IF(C23="-","",J23+Q23)</f>
        <v>10997</v>
      </c>
      <c r="S23" s="31">
        <f>IF(C23="-","",C23+R23)</f>
        <v>41381</v>
      </c>
      <c r="U23" s="31">
        <f>IF(C23="-","",ROUND(C23*PenEr2,0))</f>
        <v>11151</v>
      </c>
      <c r="V23" s="31">
        <f>IF(C23="-","",J23+U23)</f>
        <v>13823</v>
      </c>
      <c r="W23" s="31">
        <f>IF(C23="-","",C23+V23)</f>
        <v>44207</v>
      </c>
    </row>
    <row r="24" spans="1:23">
      <c r="A24" s="49" t="s">
        <v>16</v>
      </c>
      <c r="B24" s="32"/>
      <c r="C24" s="47">
        <v>38881</v>
      </c>
      <c r="D24" s="32"/>
      <c r="E24" s="3">
        <f>IF(C24="-","-",ROUND(SUM(ROUND(SUM(C24/52.143),2)/42),2))</f>
        <v>17.75</v>
      </c>
      <c r="F24" s="13"/>
      <c r="G24" s="66"/>
      <c r="H24" s="52"/>
      <c r="J24" s="30">
        <f>IF(C24="-","",IF(C24&lt;=_XB2,0,IF(C24&lt;=_XB3,ROUND((C24-_XB2)*_NC1,0),IF(C24&lt;=_XB4,ROUND((C24-_XB3)*_NC2,0)+ROUND((_XB3-_XB2)*_NC1,0),IF(C24&lt;=_XB5,ROUND((C24-_XB4)*_NC3,0)+ROUND((_XB4-_XB3)*_NC2,0)+ROUND((_XB3-_XB2)*_NC1,0),IF(C24&lt;=_XB6,ROUND((C24-_XB5)*_NC4,0)+ROUND((_XB5-_XB4)*_NC3,0)+ROUND((_XB4-_XB3)*_NC2,0)+ROUND((_XB3-_XB2)*_NC1,0),"ERR"))))))</f>
        <v>3947</v>
      </c>
      <c r="K24" s="31">
        <f>IF(C24="-","",C24+J24)</f>
        <v>42828</v>
      </c>
      <c r="M24" s="31">
        <f>IF(C24="-","",ROUND(C24*PenEr,0))</f>
        <v>14503</v>
      </c>
      <c r="N24" s="31">
        <f>IF(C24="-","",J24+M24)</f>
        <v>18450</v>
      </c>
      <c r="O24" s="31">
        <f>IF(C24="-","",C24+N24)</f>
        <v>57331</v>
      </c>
      <c r="Q24" s="31">
        <f>IF(C24="-","",ROUND(C24*PenEr1,0))</f>
        <v>10653</v>
      </c>
      <c r="R24" s="31">
        <f>IF(C24="-","",J24+Q24)</f>
        <v>14600</v>
      </c>
      <c r="S24" s="31">
        <f>IF(C24="-","",C24+R24)</f>
        <v>53481</v>
      </c>
      <c r="U24" s="31">
        <f>IF(C24="-","",ROUND(C24*PenEr2,0))</f>
        <v>14269</v>
      </c>
      <c r="V24" s="31">
        <f>IF(C24="-","",J24+U24)</f>
        <v>18216</v>
      </c>
      <c r="W24" s="31">
        <f>IF(C24="-","",C24+V24)</f>
        <v>57097</v>
      </c>
    </row>
    <row r="25" spans="1:23">
      <c r="A25" s="49" t="s">
        <v>14</v>
      </c>
      <c r="B25" s="32"/>
      <c r="C25" s="47">
        <v>41322</v>
      </c>
      <c r="D25" s="32"/>
      <c r="E25" s="3">
        <f>IF(C25="-","-",ROUND(SUM(ROUND(SUM(C25/52.143),2)/42),2))</f>
        <v>18.87</v>
      </c>
      <c r="F25" s="13"/>
      <c r="G25" s="52"/>
      <c r="H25" s="65" t="s">
        <v>25</v>
      </c>
      <c r="J25" s="30">
        <f>IF(C25="-","",IF(C25&lt;=_XB2,0,IF(C25&lt;=_XB3,ROUND((C25-_XB2)*_NC1,0),IF(C25&lt;=_XB4,ROUND((C25-_XB3)*_NC2,0)+ROUND((_XB3-_XB2)*_NC1,0),IF(C25&lt;=_XB5,ROUND((C25-_XB4)*_NC3,0)+ROUND((_XB4-_XB3)*_NC2,0)+ROUND((_XB3-_XB2)*_NC1,0),IF(C25&lt;=_XB6,ROUND((C25-_XB5)*_NC4,0)+ROUND((_XB5-_XB4)*_NC3,0)+ROUND((_XB4-_XB3)*_NC2,0)+ROUND((_XB3-_XB2)*_NC1,0),"ERR"))))))</f>
        <v>4313</v>
      </c>
      <c r="K25" s="31">
        <f>IF(C25="-","",C25+J25)</f>
        <v>45635</v>
      </c>
      <c r="M25" s="31">
        <f>IF(C25="-","",ROUND(C25*PenEr,0))</f>
        <v>15413</v>
      </c>
      <c r="N25" s="31">
        <f>IF(C25="-","",J25+M25)</f>
        <v>19726</v>
      </c>
      <c r="O25" s="31">
        <f>IF(C25="-","",C25+N25)</f>
        <v>61048</v>
      </c>
      <c r="Q25" s="31">
        <f>IF(C25="-","",ROUND(C25*PenEr1,0))</f>
        <v>11322</v>
      </c>
      <c r="R25" s="31">
        <f>IF(C25="-","",J25+Q25)</f>
        <v>15635</v>
      </c>
      <c r="S25" s="31">
        <f>IF(C25="-","",C25+R25)</f>
        <v>56957</v>
      </c>
      <c r="U25" s="31">
        <f>IF(C25="-","",ROUND(C25*PenEr2,0))</f>
        <v>15165</v>
      </c>
      <c r="V25" s="31">
        <f>IF(C25="-","",J25+U25)</f>
        <v>19478</v>
      </c>
      <c r="W25" s="31">
        <f>IF(C25="-","",C25+V25)</f>
        <v>60800</v>
      </c>
    </row>
    <row r="26" spans="1:23">
      <c r="A26" s="49" t="s">
        <v>16</v>
      </c>
      <c r="B26" s="32"/>
      <c r="C26" s="47">
        <v>43104</v>
      </c>
      <c r="D26" s="32"/>
      <c r="E26" s="3">
        <f>IF(C26="-","-",ROUND(SUM(ROUND(SUM(C26/52.143),2)/42),2))</f>
        <v>19.68</v>
      </c>
      <c r="F26" s="13"/>
      <c r="G26" s="51"/>
      <c r="H26" s="67"/>
      <c r="J26" s="30">
        <f>IF(C26="-","",IF(C26&lt;=_XB2,0,IF(C26&lt;=_XB3,ROUND((C26-_XB2)*_NC1,0),IF(C26&lt;=_XB4,ROUND((C26-_XB3)*_NC2,0)+ROUND((_XB3-_XB2)*_NC1,0),IF(C26&lt;=_XB5,ROUND((C26-_XB4)*_NC3,0)+ROUND((_XB4-_XB3)*_NC2,0)+ROUND((_XB3-_XB2)*_NC1,0),IF(C26&lt;=_XB6,ROUND((C26-_XB5)*_NC4,0)+ROUND((_XB5-_XB4)*_NC3,0)+ROUND((_XB4-_XB3)*_NC2,0)+ROUND((_XB3-_XB2)*_NC1,0),"ERR"))))))</f>
        <v>4580</v>
      </c>
      <c r="K26" s="31">
        <f>IF(C26="-","",C26+J26)</f>
        <v>47684</v>
      </c>
      <c r="M26" s="31">
        <f>IF(C26="-","",ROUND(C26*PenEr,0))</f>
        <v>16078</v>
      </c>
      <c r="N26" s="31">
        <f>IF(C26="-","",J26+M26)</f>
        <v>20658</v>
      </c>
      <c r="O26" s="31">
        <f>IF(C26="-","",C26+N26)</f>
        <v>63762</v>
      </c>
      <c r="Q26" s="31">
        <f>IF(C26="-","",ROUND(C26*PenEr1,0))</f>
        <v>11810</v>
      </c>
      <c r="R26" s="31">
        <f>IF(C26="-","",J26+Q26)</f>
        <v>16390</v>
      </c>
      <c r="S26" s="31">
        <f>IF(C26="-","",C26+R26)</f>
        <v>59494</v>
      </c>
      <c r="U26" s="31">
        <f>IF(C26="-","",ROUND(C26*PenEr2,0))</f>
        <v>15819</v>
      </c>
      <c r="V26" s="31">
        <f>IF(C26="-","",J26+U26)</f>
        <v>20399</v>
      </c>
      <c r="W26" s="31">
        <f>IF(C26="-","",C26+V26)</f>
        <v>63503</v>
      </c>
    </row>
    <row r="27" spans="1:23">
      <c r="A27" s="49" t="s">
        <v>14</v>
      </c>
      <c r="B27" s="32"/>
      <c r="C27" s="47">
        <v>44038</v>
      </c>
      <c r="D27" s="32"/>
      <c r="E27" s="3">
        <f>IF(C27="-","-",ROUND(SUM(ROUND(SUM(C27/52.143),2)/42),2))</f>
        <v>20.11</v>
      </c>
      <c r="F27" s="13"/>
      <c r="G27" s="65" t="s">
        <v>26</v>
      </c>
      <c r="H27" s="52"/>
      <c r="J27" s="30">
        <f>IF(C27="-","",IF(C27&lt;=_XB2,0,IF(C27&lt;=_XB3,ROUND((C27-_XB2)*_NC1,0),IF(C27&lt;=_XB4,ROUND((C27-_XB3)*_NC2,0)+ROUND((_XB3-_XB2)*_NC1,0),IF(C27&lt;=_XB5,ROUND((C27-_XB4)*_NC3,0)+ROUND((_XB4-_XB3)*_NC2,0)+ROUND((_XB3-_XB2)*_NC1,0),IF(C27&lt;=_XB6,ROUND((C27-_XB5)*_NC4,0)+ROUND((_XB5-_XB4)*_NC3,0)+ROUND((_XB4-_XB3)*_NC2,0)+ROUND((_XB3-_XB2)*_NC1,0),"ERR"))))))</f>
        <v>4720</v>
      </c>
      <c r="K27" s="31">
        <f>IF(C27="-","",C27+J27)</f>
        <v>48758</v>
      </c>
      <c r="M27" s="31">
        <f>IF(C27="-","",ROUND(C27*PenEr,0))</f>
        <v>16426</v>
      </c>
      <c r="N27" s="31">
        <f>IF(C27="-","",J27+M27)</f>
        <v>21146</v>
      </c>
      <c r="O27" s="31">
        <f>IF(C27="-","",C27+N27)</f>
        <v>65184</v>
      </c>
      <c r="Q27" s="31">
        <f>IF(C27="-","",ROUND(C27*PenEr1,0))</f>
        <v>12066</v>
      </c>
      <c r="R27" s="31">
        <f>IF(C27="-","",J27+Q27)</f>
        <v>16786</v>
      </c>
      <c r="S27" s="31">
        <f>IF(C27="-","",C27+R27)</f>
        <v>60824</v>
      </c>
      <c r="U27" s="31">
        <f>IF(C27="-","",ROUND(C27*PenEr2,0))</f>
        <v>16162</v>
      </c>
      <c r="V27" s="31">
        <f>IF(C27="-","",J27+U27)</f>
        <v>20882</v>
      </c>
      <c r="W27" s="31">
        <f>IF(C27="-","",C27+V27)</f>
        <v>64920</v>
      </c>
    </row>
    <row r="28" spans="1:23" ht="12.75" customHeight="1">
      <c r="A28" s="49" t="s">
        <v>19</v>
      </c>
      <c r="B28" s="32"/>
      <c r="C28" s="47">
        <v>45260</v>
      </c>
      <c r="D28" s="32"/>
      <c r="E28" s="3">
        <f>IF(C28="-","-",ROUND(SUM(ROUND(SUM(C28/52.143),2)/42),2))</f>
        <v>20.67</v>
      </c>
      <c r="F28" s="13"/>
      <c r="G28" s="68"/>
      <c r="H28" s="51"/>
      <c r="J28" s="30">
        <f>IF(C28="-","",IF(C28&lt;=_XB2,0,IF(C28&lt;=_XB3,ROUND((C28-_XB2)*_NC1,0),IF(C28&lt;=_XB4,ROUND((C28-_XB3)*_NC2,0)+ROUND((_XB3-_XB2)*_NC1,0),IF(C28&lt;=_XB5,ROUND((C28-_XB4)*_NC3,0)+ROUND((_XB4-_XB3)*_NC2,0)+ROUND((_XB3-_XB2)*_NC1,0),IF(C28&lt;=_XB6,ROUND((C28-_XB5)*_NC4,0)+ROUND((_XB5-_XB4)*_NC3,0)+ROUND((_XB4-_XB3)*_NC2,0)+ROUND((_XB3-_XB2)*_NC1,0),"ERR"))))))</f>
        <v>4904</v>
      </c>
      <c r="K28" s="31">
        <f>IF(C28="-","",C28+J28)</f>
        <v>50164</v>
      </c>
      <c r="M28" s="31">
        <f>IF(C28="-","",ROUND(C28*PenEr,0))</f>
        <v>16882</v>
      </c>
      <c r="N28" s="31">
        <f>IF(C28="-","",J28+M28)</f>
        <v>21786</v>
      </c>
      <c r="O28" s="31">
        <f>IF(C28="-","",C28+N28)</f>
        <v>67046</v>
      </c>
      <c r="Q28" s="31">
        <f>IF(C28="-","",ROUND(C28*PenEr1,0))</f>
        <v>12401</v>
      </c>
      <c r="R28" s="31">
        <f>IF(C28="-","",J28+Q28)</f>
        <v>17305</v>
      </c>
      <c r="S28" s="31">
        <f>IF(C28="-","",C28+R28)</f>
        <v>62565</v>
      </c>
      <c r="U28" s="31">
        <f>IF(C28="-","",ROUND(C28*PenEr2,0))</f>
        <v>16610</v>
      </c>
      <c r="V28" s="31">
        <f>IF(C28="-","",J28+U28)</f>
        <v>21514</v>
      </c>
      <c r="W28" s="31">
        <f>IF(C28="-","",C28+V28)</f>
        <v>66774</v>
      </c>
    </row>
    <row r="29" spans="1:23" ht="12.75" customHeight="1">
      <c r="A29" s="49" t="s">
        <v>20</v>
      </c>
      <c r="B29" s="32"/>
      <c r="C29" s="47">
        <v>48202</v>
      </c>
      <c r="D29" s="32"/>
      <c r="E29" s="3">
        <f>IF(C29="-","-",ROUND(SUM(ROUND(SUM(C29/52.143),2)/42),2))</f>
        <v>22.01</v>
      </c>
      <c r="F29" s="13"/>
      <c r="G29" s="67"/>
      <c r="H29" s="51"/>
      <c r="J29" s="30">
        <f>IF(C29="-","",IF(C29&lt;=_XB2,0,IF(C29&lt;=_XB3,ROUND((C29-_XB2)*_NC1,0),IF(C29&lt;=_XB4,ROUND((C29-_XB3)*_NC2,0)+ROUND((_XB3-_XB2)*_NC1,0),IF(C29&lt;=_XB5,ROUND((C29-_XB4)*_NC3,0)+ROUND((_XB4-_XB3)*_NC2,0)+ROUND((_XB3-_XB2)*_NC1,0),IF(C29&lt;=_XB6,ROUND((C29-_XB5)*_NC4,0)+ROUND((_XB5-_XB4)*_NC3,0)+ROUND((_XB4-_XB3)*_NC2,0)+ROUND((_XB3-_XB2)*_NC1,0),"ERR"))))))</f>
        <v>5345</v>
      </c>
      <c r="K29" s="31">
        <f>IF(C29="-","",C29+J29)</f>
        <v>53547</v>
      </c>
      <c r="M29" s="31">
        <f>IF(C29="-","",ROUND(C29*PenEr,0))</f>
        <v>17979</v>
      </c>
      <c r="N29" s="31">
        <f>IF(C29="-","",J29+M29)</f>
        <v>23324</v>
      </c>
      <c r="O29" s="31">
        <f>IF(C29="-","",C29+N29)</f>
        <v>71526</v>
      </c>
      <c r="Q29" s="31">
        <f>IF(C29="-","",ROUND(C29*PenEr1,0))</f>
        <v>13207</v>
      </c>
      <c r="R29" s="31">
        <f>IF(C29="-","",J29+Q29)</f>
        <v>18552</v>
      </c>
      <c r="S29" s="31">
        <f>IF(C29="-","",C29+R29)</f>
        <v>66754</v>
      </c>
      <c r="U29" s="31">
        <f>IF(C29="-","",ROUND(C29*PenEr2,0))</f>
        <v>17690</v>
      </c>
      <c r="V29" s="31">
        <f>IF(C29="-","",J29+U29)</f>
        <v>23035</v>
      </c>
      <c r="W29" s="31">
        <f>IF(C29="-","",C29+V29)</f>
        <v>71237</v>
      </c>
    </row>
  </sheetData>
  <mergeCells count="16">
    <mergeCell ref="G6:G7"/>
    <mergeCell ref="H25:H26"/>
    <mergeCell ref="G27:G29"/>
    <mergeCell ref="H8:H9"/>
    <mergeCell ref="G10:G12"/>
    <mergeCell ref="H13:H15"/>
    <mergeCell ref="G16:G18"/>
    <mergeCell ref="H19:H21"/>
    <mergeCell ref="G23:G24"/>
    <mergeCell ref="U3:W3"/>
    <mergeCell ref="J1:W1"/>
    <mergeCell ref="C1:H1"/>
    <mergeCell ref="G4:H4"/>
    <mergeCell ref="Q3:S3"/>
    <mergeCell ref="J3:K3"/>
    <mergeCell ref="M3:O3"/>
  </mergeCells>
  <pageMargins left="0.39" right="0.33" top="0.78" bottom="0.67" header="0.4" footer="0.4"/>
  <pageSetup paperSize="9" scale="78" fitToHeight="2" orientation="landscape"/>
  <headerFooter scaleWithDoc="1" alignWithMargins="0" differentFirst="0" differentOddEven="0">
    <oddHeader>&amp;C&amp;"Arial,Bold"&amp;14&amp;UFire Service Salaries</oddHeader>
    <oddFooter>&amp;L&amp;8Page &amp;P of &amp;N&amp;R&amp;8dmb   &amp;A   &amp;F   &amp;D</oddFooter>
  </headerFooter>
  <extLst/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>
    <pageSetUpPr fitToPage="1"/>
  </sheetPr>
  <dimension ref="B1:N21"/>
  <sheetViews>
    <sheetView zoomScale="85" view="normal" workbookViewId="0">
      <selection pane="topLeft" activeCell="N30" sqref="N30"/>
    </sheetView>
  </sheetViews>
  <sheetFormatPr defaultRowHeight="12.5"/>
  <cols>
    <col min="3" max="3" width="32.5703125" customWidth="1"/>
    <col min="4" max="4" width="2.5703125" customWidth="1"/>
    <col min="5" max="5" width="11.5703125" customWidth="1"/>
    <col min="6" max="6" width="2.5703125" customWidth="1"/>
    <col min="7" max="8" width="3" customWidth="1"/>
    <col min="9" max="10" width="11.5703125" customWidth="1"/>
    <col min="13" max="14" width="12.5703125" bestFit="1" customWidth="1"/>
  </cols>
  <sheetData>
    <row r="1" ht="13" thickBot="1"/>
    <row r="2" spans="2:11">
      <c r="B2" s="14"/>
      <c r="C2" s="15"/>
      <c r="D2" s="15"/>
      <c r="E2" s="15"/>
      <c r="F2" s="15"/>
      <c r="G2" s="15"/>
      <c r="H2" s="15"/>
      <c r="I2" s="15"/>
      <c r="J2" s="15"/>
      <c r="K2" s="16"/>
    </row>
    <row r="3" spans="2:11" ht="15.5">
      <c r="B3" s="17"/>
      <c r="C3" s="18" t="s">
        <v>27</v>
      </c>
      <c r="D3" s="19"/>
      <c r="E3" s="19"/>
      <c r="F3" s="19"/>
      <c r="G3" s="19"/>
      <c r="H3" s="19"/>
      <c r="I3" s="19"/>
      <c r="J3" s="19"/>
      <c r="K3" s="20"/>
    </row>
    <row r="4" spans="2:11">
      <c r="B4" s="17"/>
      <c r="C4" s="19"/>
      <c r="D4" s="19"/>
      <c r="E4" s="19"/>
      <c r="F4" s="19"/>
      <c r="G4" s="19"/>
      <c r="H4" s="19"/>
      <c r="I4" s="19"/>
      <c r="J4" s="19"/>
      <c r="K4" s="20"/>
    </row>
    <row r="5" spans="2:11">
      <c r="B5" s="17"/>
      <c r="C5" s="19"/>
      <c r="D5" s="19"/>
      <c r="E5" s="19"/>
      <c r="F5" s="19"/>
      <c r="G5" s="19"/>
      <c r="H5" s="19"/>
      <c r="I5" s="19"/>
      <c r="J5" s="19"/>
      <c r="K5" s="20"/>
    </row>
    <row r="6" spans="2:11" ht="15.5">
      <c r="B6" s="17"/>
      <c r="C6" s="18" t="s">
        <v>12</v>
      </c>
      <c r="D6" s="19"/>
      <c r="E6" s="19"/>
      <c r="F6" s="19"/>
      <c r="G6" s="19"/>
      <c r="H6" s="19"/>
      <c r="I6" s="19"/>
      <c r="J6" s="19"/>
      <c r="K6" s="20"/>
    </row>
    <row r="7" spans="2:11" ht="13">
      <c r="B7" s="17"/>
      <c r="C7" s="19" t="s">
        <v>28</v>
      </c>
      <c r="D7" s="19"/>
      <c r="E7" s="39">
        <v>0.373</v>
      </c>
      <c r="F7" s="40" t="s">
        <v>29</v>
      </c>
      <c r="G7" s="41"/>
      <c r="H7" s="41"/>
      <c r="I7" s="41"/>
      <c r="J7" s="41"/>
      <c r="K7" s="20"/>
    </row>
    <row r="8" spans="2:11" ht="13">
      <c r="B8" s="17"/>
      <c r="C8" s="19" t="s">
        <v>30</v>
      </c>
      <c r="D8" s="19"/>
      <c r="E8" s="39">
        <v>0.274</v>
      </c>
      <c r="F8" s="40" t="s">
        <v>31</v>
      </c>
      <c r="G8" s="41"/>
      <c r="H8" s="41"/>
      <c r="I8" s="41"/>
      <c r="J8" s="41"/>
      <c r="K8" s="20"/>
    </row>
    <row r="9" spans="2:11" ht="13">
      <c r="B9" s="17"/>
      <c r="C9" s="19" t="s">
        <v>32</v>
      </c>
      <c r="D9" s="19"/>
      <c r="E9" s="39">
        <v>0.367</v>
      </c>
      <c r="F9" s="40" t="s">
        <v>33</v>
      </c>
      <c r="G9" s="41"/>
      <c r="H9" s="41"/>
      <c r="I9" s="41"/>
      <c r="J9" s="41"/>
      <c r="K9" s="20"/>
    </row>
    <row r="10" spans="2:11">
      <c r="B10" s="17"/>
      <c r="C10" s="19"/>
      <c r="D10" s="19"/>
      <c r="E10" s="41"/>
      <c r="F10" s="41"/>
      <c r="G10" s="41"/>
      <c r="H10" s="41"/>
      <c r="I10" s="41"/>
      <c r="J10" s="41"/>
      <c r="K10" s="20"/>
    </row>
    <row r="11" spans="2:11">
      <c r="B11" s="17"/>
      <c r="D11" s="19"/>
      <c r="E11" s="41"/>
      <c r="F11" s="41"/>
      <c r="G11" s="41"/>
      <c r="H11" s="41"/>
      <c r="I11" s="41"/>
      <c r="J11" s="41"/>
      <c r="K11" s="20"/>
    </row>
    <row r="12" spans="2:11" ht="39">
      <c r="B12" s="17"/>
      <c r="C12" s="22" t="s">
        <v>34</v>
      </c>
      <c r="D12" s="19"/>
      <c r="E12" s="42" t="s">
        <v>35</v>
      </c>
      <c r="F12" s="43"/>
      <c r="G12" s="44"/>
      <c r="H12" s="43"/>
      <c r="I12" s="72" t="s">
        <v>36</v>
      </c>
      <c r="J12" s="72"/>
      <c r="K12" s="33"/>
    </row>
    <row r="13" spans="2:14" ht="13">
      <c r="B13" s="17"/>
      <c r="C13" s="19" t="s">
        <v>37</v>
      </c>
      <c r="D13" s="23"/>
      <c r="E13" s="39">
        <v>0</v>
      </c>
      <c r="F13" s="45"/>
      <c r="G13" s="39"/>
      <c r="H13" s="45"/>
      <c r="I13" s="46">
        <v>0</v>
      </c>
      <c r="J13" s="46">
        <v>6396</v>
      </c>
      <c r="K13" s="35" t="s">
        <v>38</v>
      </c>
      <c r="M13" s="48"/>
      <c r="N13" s="48"/>
    </row>
    <row r="14" spans="2:14" ht="13">
      <c r="B14" s="17"/>
      <c r="C14" s="38" t="s">
        <v>39</v>
      </c>
      <c r="D14" s="23"/>
      <c r="E14" s="39">
        <v>0</v>
      </c>
      <c r="F14" s="45"/>
      <c r="G14" s="39"/>
      <c r="H14" s="45"/>
      <c r="I14" s="46">
        <v>6500.01</v>
      </c>
      <c r="J14" s="46">
        <v>12570</v>
      </c>
      <c r="K14" s="35" t="s">
        <v>40</v>
      </c>
      <c r="M14" s="46"/>
      <c r="N14" s="46"/>
    </row>
    <row r="15" spans="2:14" ht="13">
      <c r="B15" s="17"/>
      <c r="C15" s="38" t="s">
        <v>41</v>
      </c>
      <c r="D15" s="23"/>
      <c r="E15" s="39">
        <v>0</v>
      </c>
      <c r="F15" s="40" t="s">
        <v>42</v>
      </c>
      <c r="G15" s="39"/>
      <c r="H15" s="40" t="s">
        <v>43</v>
      </c>
      <c r="I15" s="46">
        <v>12570</v>
      </c>
      <c r="J15" s="46">
        <v>12570</v>
      </c>
      <c r="K15" s="35" t="s">
        <v>44</v>
      </c>
      <c r="M15" s="46"/>
      <c r="N15" s="46"/>
    </row>
    <row r="16" spans="2:14" ht="13">
      <c r="B16" s="17"/>
      <c r="C16" s="38" t="s">
        <v>45</v>
      </c>
      <c r="D16" s="23"/>
      <c r="E16" s="39">
        <v>0.15</v>
      </c>
      <c r="F16" s="40" t="s">
        <v>46</v>
      </c>
      <c r="G16" s="39"/>
      <c r="H16" s="40" t="s">
        <v>47</v>
      </c>
      <c r="I16" s="46">
        <v>5000</v>
      </c>
      <c r="J16" s="46">
        <v>50270</v>
      </c>
      <c r="K16" s="35" t="s">
        <v>48</v>
      </c>
      <c r="M16" s="46"/>
      <c r="N16" s="46"/>
    </row>
    <row r="17" spans="2:14" ht="13">
      <c r="B17" s="17"/>
      <c r="C17" s="38" t="s">
        <v>49</v>
      </c>
      <c r="D17" s="23"/>
      <c r="E17" s="39">
        <v>0.15</v>
      </c>
      <c r="F17" s="40" t="s">
        <v>50</v>
      </c>
      <c r="G17" s="39"/>
      <c r="H17" s="40" t="s">
        <v>51</v>
      </c>
      <c r="I17" s="46">
        <v>50270</v>
      </c>
      <c r="J17" s="46">
        <v>50270</v>
      </c>
      <c r="K17" s="35" t="s">
        <v>52</v>
      </c>
      <c r="M17" s="46"/>
      <c r="N17" s="46"/>
    </row>
    <row r="18" spans="2:14" ht="13">
      <c r="B18" s="17"/>
      <c r="C18" s="19" t="s">
        <v>53</v>
      </c>
      <c r="D18" s="23"/>
      <c r="E18" s="39">
        <v>0.15</v>
      </c>
      <c r="F18" s="40" t="s">
        <v>54</v>
      </c>
      <c r="G18" s="39"/>
      <c r="H18" s="40" t="s">
        <v>55</v>
      </c>
      <c r="I18" s="46">
        <v>50270.01</v>
      </c>
      <c r="J18" s="46">
        <v>999999</v>
      </c>
      <c r="K18" s="35" t="s">
        <v>56</v>
      </c>
      <c r="M18" s="46"/>
      <c r="N18" s="46"/>
    </row>
    <row r="19" spans="2:11" ht="13">
      <c r="B19" s="17"/>
      <c r="C19" s="19"/>
      <c r="D19" s="19"/>
      <c r="E19" s="19"/>
      <c r="F19" s="34"/>
      <c r="G19" s="19"/>
      <c r="H19" s="34"/>
      <c r="I19" s="19"/>
      <c r="J19" s="19"/>
      <c r="K19" s="33"/>
    </row>
    <row r="20" spans="2:11" ht="13">
      <c r="B20" s="17"/>
      <c r="C20" s="25"/>
      <c r="D20" s="19"/>
      <c r="E20" s="21"/>
      <c r="F20" s="34"/>
      <c r="G20" s="26"/>
      <c r="H20" s="36" t="s">
        <v>57</v>
      </c>
      <c r="I20" s="24"/>
      <c r="J20" s="19"/>
      <c r="K20" s="33"/>
    </row>
    <row r="21" spans="2:11" ht="13" thickBot="1">
      <c r="B21" s="27"/>
      <c r="C21" s="28"/>
      <c r="D21" s="28"/>
      <c r="E21" s="28"/>
      <c r="F21" s="28"/>
      <c r="G21" s="28"/>
      <c r="H21" s="28"/>
      <c r="I21" s="28"/>
      <c r="J21" s="28"/>
      <c r="K21" s="29"/>
    </row>
  </sheetData>
  <mergeCells count="1">
    <mergeCell ref="I12:J12"/>
  </mergeCells>
  <pageMargins left="0.38" right="0.4" top="1" bottom="1" header="0.5" footer="0.5"/>
  <pageSetup paperSize="9" scale="87" orientation="portrait"/>
  <headerFooter scaleWithDoc="1" alignWithMargins="0" differentFirst="0" differentOddEven="0"/>
  <drawing r:id="rId2"/>
  <extLst/>
</worksheet>
</file>

<file path=docProps/app.xml><?xml version="1.0" encoding="utf-8"?>
<Properties xmlns="http://schemas.openxmlformats.org/officeDocument/2006/extended-properties">
  <Application>Microsoft Excel</Application>
  <Company>Suffolk County Council</Company>
  <Manager/>
  <HyperlinkBase/>
  <AppVersion>16.0300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cp:category/>
  <dc:creator>Matthew Hirst</dc:creator>
  <dc:description/>
  <cp:keywords/>
  <cp:lastModifiedBy>Jasper Bailey</cp:lastModifiedBy>
  <dcterms:created xsi:type="dcterms:W3CDTF">2003-01-24T15:58:10Z</dcterms:created>
  <dcterms:modified xsi:type="dcterms:W3CDTF">2026-05-05T13:16:52Z</dcterms:modified>
  <dc:subject/>
  <dc:title>fire-service-on-costs-2025</dc:title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